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16"/>
  <workbookPr/>
  <xr:revisionPtr revIDLastSave="0" documentId="11_2735C38E698CB1C131D4801886703C86A67FE05B" xr6:coauthVersionLast="45" xr6:coauthVersionMax="45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Orç GERAL" sheetId="6" r:id="rId1"/>
    <sheet name="Orç RESUMO" sheetId="4" r:id="rId2"/>
  </sheet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31" i="6" l="1"/>
  <c r="I1028" i="6"/>
  <c r="I1014" i="6"/>
  <c r="I1001" i="6"/>
  <c r="I968" i="6"/>
  <c r="I963" i="6"/>
  <c r="I957" i="6"/>
  <c r="I948" i="6"/>
  <c r="I930" i="6"/>
  <c r="I913" i="6"/>
  <c r="J910" i="6"/>
  <c r="H905" i="6"/>
  <c r="M863" i="6"/>
  <c r="H860" i="6"/>
  <c r="H843" i="6"/>
  <c r="H727" i="6"/>
  <c r="H664" i="6"/>
  <c r="N663" i="6"/>
  <c r="P663" i="6" s="1"/>
  <c r="H662" i="6"/>
  <c r="H638" i="6"/>
  <c r="H636" i="6"/>
  <c r="N630" i="6"/>
  <c r="H629" i="6"/>
  <c r="N628" i="6"/>
  <c r="H626" i="6"/>
  <c r="H618" i="6"/>
  <c r="H606" i="6"/>
  <c r="H604" i="6"/>
  <c r="N596" i="6"/>
  <c r="P596" i="6" s="1"/>
  <c r="N595" i="6"/>
  <c r="H591" i="6"/>
  <c r="H588" i="6"/>
  <c r="H580" i="6"/>
  <c r="H573" i="6"/>
  <c r="H561" i="6"/>
  <c r="H559" i="6"/>
  <c r="N557" i="6"/>
  <c r="P557" i="6" s="1"/>
  <c r="H556" i="6"/>
  <c r="H548" i="6"/>
  <c r="H529" i="6"/>
  <c r="H527" i="6"/>
  <c r="S525" i="6"/>
  <c r="N525" i="6"/>
  <c r="P525" i="6" s="1"/>
  <c r="T525" i="6" s="1"/>
  <c r="H524" i="6"/>
  <c r="Q523" i="6"/>
  <c r="S523" i="6" s="1"/>
  <c r="U523" i="6" s="1"/>
  <c r="W523" i="6" s="1"/>
  <c r="N523" i="6"/>
  <c r="N521" i="6"/>
  <c r="N520" i="6"/>
  <c r="N519" i="6"/>
  <c r="P519" i="6" s="1"/>
  <c r="R519" i="6" s="1"/>
  <c r="H518" i="6"/>
  <c r="N517" i="6"/>
  <c r="N515" i="6"/>
  <c r="N489" i="6"/>
  <c r="O488" i="6"/>
  <c r="N469" i="6"/>
  <c r="P469" i="6" s="1"/>
  <c r="H468" i="6"/>
  <c r="P465" i="6"/>
  <c r="T465" i="6" s="1"/>
  <c r="P464" i="6"/>
  <c r="T464" i="6" s="1"/>
  <c r="P463" i="6"/>
  <c r="T463" i="6" s="1"/>
  <c r="N462" i="6"/>
  <c r="P462" i="6" s="1"/>
  <c r="T462" i="6" s="1"/>
  <c r="N461" i="6"/>
  <c r="P461" i="6" s="1"/>
  <c r="T461" i="6" s="1"/>
  <c r="N460" i="6"/>
  <c r="P460" i="6" s="1"/>
  <c r="T460" i="6" s="1"/>
  <c r="N459" i="6"/>
  <c r="P459" i="6" s="1"/>
  <c r="T459" i="6" s="1"/>
  <c r="N458" i="6"/>
  <c r="P458" i="6" s="1"/>
  <c r="T458" i="6" s="1"/>
  <c r="N457" i="6"/>
  <c r="P457" i="6" s="1"/>
  <c r="T457" i="6" s="1"/>
  <c r="P456" i="6"/>
  <c r="T456" i="6" s="1"/>
  <c r="N455" i="6"/>
  <c r="P455" i="6" s="1"/>
  <c r="T455" i="6" s="1"/>
  <c r="N454" i="6"/>
  <c r="N452" i="6"/>
  <c r="V452" i="6" s="1"/>
  <c r="N450" i="6"/>
  <c r="H448" i="6"/>
  <c r="O446" i="6"/>
  <c r="N438" i="6"/>
  <c r="N435" i="6"/>
  <c r="N426" i="6"/>
  <c r="P425" i="6"/>
  <c r="P417" i="6"/>
  <c r="T417" i="6" s="1"/>
  <c r="P416" i="6"/>
  <c r="T416" i="6" s="1"/>
  <c r="P415" i="6"/>
  <c r="T415" i="6" s="1"/>
  <c r="N414" i="6"/>
  <c r="P414" i="6" s="1"/>
  <c r="T414" i="6" s="1"/>
  <c r="N413" i="6"/>
  <c r="P413" i="6" s="1"/>
  <c r="T413" i="6" s="1"/>
  <c r="N412" i="6"/>
  <c r="P412" i="6" s="1"/>
  <c r="T412" i="6" s="1"/>
  <c r="N411" i="6"/>
  <c r="P411" i="6" s="1"/>
  <c r="T411" i="6" s="1"/>
  <c r="N410" i="6"/>
  <c r="P410" i="6" s="1"/>
  <c r="T410" i="6" s="1"/>
  <c r="N409" i="6"/>
  <c r="P409" i="6" s="1"/>
  <c r="T409" i="6" s="1"/>
  <c r="P408" i="6"/>
  <c r="T408" i="6" s="1"/>
  <c r="N407" i="6"/>
  <c r="P407" i="6" s="1"/>
  <c r="T407" i="6" s="1"/>
  <c r="H398" i="6"/>
  <c r="H385" i="6"/>
  <c r="H378" i="6"/>
  <c r="H375" i="6"/>
  <c r="N370" i="6"/>
  <c r="R346" i="6"/>
  <c r="N346" i="6"/>
  <c r="P346" i="6" s="1"/>
  <c r="N345" i="6"/>
  <c r="N344" i="6"/>
  <c r="P344" i="6" s="1"/>
  <c r="N343" i="6"/>
  <c r="P343" i="6" s="1"/>
  <c r="AA342" i="6"/>
  <c r="N342" i="6"/>
  <c r="P342" i="6" s="1"/>
  <c r="N338" i="6"/>
  <c r="N335" i="6"/>
  <c r="N333" i="6"/>
  <c r="N330" i="6"/>
  <c r="R327" i="6"/>
  <c r="N327" i="6"/>
  <c r="P327" i="6" s="1"/>
  <c r="N326" i="6"/>
  <c r="N325" i="6"/>
  <c r="P325" i="6" s="1"/>
  <c r="N324" i="6"/>
  <c r="P324" i="6" s="1"/>
  <c r="N323" i="6"/>
  <c r="P323" i="6" s="1"/>
  <c r="N322" i="6"/>
  <c r="R321" i="6"/>
  <c r="O321" i="6"/>
  <c r="H320" i="6"/>
  <c r="O314" i="6"/>
  <c r="N313" i="6"/>
  <c r="H312" i="6"/>
  <c r="V310" i="6"/>
  <c r="N307" i="6"/>
  <c r="P307" i="6" s="1"/>
  <c r="N306" i="6"/>
  <c r="N305" i="6"/>
  <c r="N304" i="6"/>
  <c r="P304" i="6" s="1"/>
  <c r="N303" i="6"/>
  <c r="P303" i="6" s="1"/>
  <c r="N264" i="6"/>
  <c r="N262" i="6"/>
  <c r="P262" i="6" s="1"/>
  <c r="R262" i="6" s="1"/>
  <c r="V261" i="6"/>
  <c r="N261" i="6"/>
  <c r="P261" i="6" s="1"/>
  <c r="V260" i="6"/>
  <c r="X260" i="6" s="1"/>
  <c r="V259" i="6"/>
  <c r="X259" i="6" s="1"/>
  <c r="O259" i="6"/>
  <c r="P259" i="6" s="1"/>
  <c r="V258" i="6"/>
  <c r="X258" i="6" s="1"/>
  <c r="N258" i="6"/>
  <c r="V257" i="6"/>
  <c r="X257" i="6" s="1"/>
  <c r="N255" i="6"/>
  <c r="R253" i="6"/>
  <c r="R252" i="6"/>
  <c r="V251" i="6"/>
  <c r="X251" i="6" s="1"/>
  <c r="R251" i="6"/>
  <c r="V250" i="6"/>
  <c r="X250" i="6" s="1"/>
  <c r="R250" i="6"/>
  <c r="R255" i="6" s="1"/>
  <c r="V249" i="6"/>
  <c r="X249" i="6" s="1"/>
  <c r="P248" i="6"/>
  <c r="T248" i="6" s="1"/>
  <c r="N248" i="6"/>
  <c r="N246" i="6"/>
  <c r="V245" i="6"/>
  <c r="X245" i="6" s="1"/>
  <c r="V244" i="6"/>
  <c r="X244" i="6" s="1"/>
  <c r="N243" i="6"/>
  <c r="V240" i="6"/>
  <c r="X240" i="6" s="1"/>
  <c r="Z240" i="6" s="1"/>
  <c r="V239" i="6"/>
  <c r="X239" i="6" s="1"/>
  <c r="V238" i="6"/>
  <c r="X238" i="6" s="1"/>
  <c r="V237" i="6"/>
  <c r="X237" i="6" s="1"/>
  <c r="V236" i="6"/>
  <c r="X236" i="6" s="1"/>
  <c r="V234" i="6"/>
  <c r="X234" i="6" s="1"/>
  <c r="Z234" i="6" s="1"/>
  <c r="V233" i="6"/>
  <c r="X233" i="6" s="1"/>
  <c r="N233" i="6"/>
  <c r="V230" i="6"/>
  <c r="X230" i="6" s="1"/>
  <c r="V229" i="6"/>
  <c r="X229" i="6" s="1"/>
  <c r="V228" i="6"/>
  <c r="X228" i="6" s="1"/>
  <c r="N226" i="6"/>
  <c r="P226" i="6" s="1"/>
  <c r="N223" i="6"/>
  <c r="N221" i="6"/>
  <c r="P221" i="6" s="1"/>
  <c r="N218" i="6"/>
  <c r="N215" i="6"/>
  <c r="P215" i="6" s="1"/>
  <c r="S214" i="6"/>
  <c r="U214" i="6" s="1"/>
  <c r="N214" i="6"/>
  <c r="P214" i="6" s="1"/>
  <c r="N211" i="6"/>
  <c r="O210" i="6"/>
  <c r="P207" i="6"/>
  <c r="N203" i="6"/>
  <c r="N200" i="6"/>
  <c r="P200" i="6" s="1"/>
  <c r="P196" i="6"/>
  <c r="R196" i="6" s="1"/>
  <c r="N190" i="6"/>
  <c r="L184" i="6"/>
  <c r="M173" i="6"/>
  <c r="I160" i="6"/>
  <c r="R159" i="6"/>
  <c r="N159" i="6"/>
  <c r="R158" i="6"/>
  <c r="N157" i="6"/>
  <c r="R156" i="6"/>
  <c r="N156" i="6"/>
  <c r="N147" i="6"/>
  <c r="P147" i="6" s="1"/>
  <c r="R146" i="6"/>
  <c r="N146" i="6"/>
  <c r="R145" i="6"/>
  <c r="Q144" i="6"/>
  <c r="N144" i="6"/>
  <c r="R144" i="6" s="1"/>
  <c r="T144" i="6" s="1"/>
  <c r="N141" i="6"/>
  <c r="N139" i="6"/>
  <c r="R137" i="6"/>
  <c r="R136" i="6"/>
  <c r="R135" i="6"/>
  <c r="N135" i="6"/>
  <c r="R134" i="6"/>
  <c r="R132" i="6"/>
  <c r="R131" i="6"/>
  <c r="N130" i="6"/>
  <c r="P130" i="6" s="1"/>
  <c r="N125" i="6"/>
  <c r="N124" i="6"/>
  <c r="Q124" i="6" s="1"/>
  <c r="N119" i="6"/>
  <c r="P119" i="6" s="1"/>
  <c r="N115" i="6"/>
  <c r="R114" i="6"/>
  <c r="N112" i="6"/>
  <c r="N110" i="6"/>
  <c r="N109" i="6"/>
  <c r="N108" i="6"/>
  <c r="N107" i="6"/>
  <c r="R106" i="6"/>
  <c r="N106" i="6"/>
  <c r="R105" i="6"/>
  <c r="N101" i="6"/>
  <c r="P101" i="6" s="1"/>
  <c r="N99" i="6"/>
  <c r="R98" i="6"/>
  <c r="N98" i="6"/>
  <c r="H95" i="6"/>
  <c r="N94" i="6"/>
  <c r="N84" i="6"/>
  <c r="P84" i="6" s="1"/>
  <c r="N83" i="6"/>
  <c r="P83" i="6" s="1"/>
  <c r="N80" i="6"/>
  <c r="Q80" i="6" s="1"/>
  <c r="O71" i="6"/>
  <c r="S38" i="6"/>
  <c r="R26" i="6"/>
  <c r="N26" i="6"/>
  <c r="N24" i="6"/>
  <c r="T21" i="6"/>
  <c r="P21" i="6"/>
  <c r="N15" i="6"/>
  <c r="N14" i="6"/>
  <c r="N12" i="6"/>
  <c r="G16" i="4"/>
  <c r="G901" i="4"/>
  <c r="G696" i="4"/>
  <c r="X261" i="6" l="1"/>
  <c r="Z261" i="6"/>
  <c r="I10" i="6"/>
  <c r="S327" i="6"/>
  <c r="I127" i="6"/>
  <c r="R160" i="6"/>
  <c r="AA237" i="6"/>
  <c r="H334" i="6"/>
  <c r="I319" i="6" s="1"/>
  <c r="H354" i="6"/>
  <c r="I505" i="6"/>
  <c r="I603" i="6"/>
  <c r="H671" i="6"/>
  <c r="H27" i="6"/>
  <c r="H20" i="6"/>
  <c r="H48" i="6"/>
  <c r="H70" i="6"/>
  <c r="H148" i="6"/>
  <c r="V214" i="6"/>
  <c r="I308" i="6"/>
  <c r="H350" i="6"/>
  <c r="H367" i="6"/>
  <c r="H741" i="6"/>
  <c r="H764" i="6"/>
  <c r="H827" i="6"/>
  <c r="H315" i="6"/>
  <c r="I311" i="6" s="1"/>
  <c r="S346" i="6"/>
  <c r="H451" i="6"/>
  <c r="H514" i="6"/>
  <c r="H593" i="6"/>
  <c r="H796" i="6"/>
  <c r="H806" i="6"/>
  <c r="H896" i="6"/>
  <c r="I1043" i="6"/>
  <c r="J912" i="6" s="1"/>
  <c r="H82" i="6"/>
  <c r="H141" i="6"/>
  <c r="H541" i="6"/>
  <c r="H550" i="6"/>
  <c r="H582" i="6"/>
  <c r="H650" i="6"/>
  <c r="H658" i="6"/>
  <c r="X252" i="6"/>
  <c r="I590" i="6"/>
  <c r="I635" i="6"/>
  <c r="I558" i="6"/>
  <c r="I513" i="6"/>
  <c r="G63" i="4"/>
  <c r="G187" i="4"/>
  <c r="G186" i="4"/>
  <c r="G185" i="4"/>
  <c r="L184" i="4"/>
  <c r="G184" i="4"/>
  <c r="G183" i="4"/>
  <c r="G182" i="4"/>
  <c r="G181" i="4"/>
  <c r="G180" i="4"/>
  <c r="G179" i="4"/>
  <c r="G178" i="4"/>
  <c r="G177" i="4"/>
  <c r="G176" i="4"/>
  <c r="G175" i="4"/>
  <c r="G174" i="4"/>
  <c r="M173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I526" i="6" l="1"/>
  <c r="I670" i="6"/>
  <c r="I349" i="6"/>
  <c r="I140" i="6"/>
  <c r="J126" i="6" s="1"/>
  <c r="I19" i="6"/>
  <c r="J9" i="6" s="1"/>
  <c r="G894" i="4"/>
  <c r="G893" i="4"/>
  <c r="G892" i="4"/>
  <c r="G891" i="4"/>
  <c r="G890" i="4"/>
  <c r="G889" i="4"/>
  <c r="G888" i="4"/>
  <c r="G887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M853" i="4"/>
  <c r="G853" i="4"/>
  <c r="G852" i="4"/>
  <c r="G851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5" i="4"/>
  <c r="G794" i="4"/>
  <c r="G793" i="4"/>
  <c r="G792" i="4"/>
  <c r="G791" i="4"/>
  <c r="G790" i="4"/>
  <c r="G789" i="4"/>
  <c r="G788" i="4"/>
  <c r="G787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" i="4"/>
  <c r="G67" i="4"/>
  <c r="G66" i="4"/>
  <c r="G65" i="4"/>
  <c r="G64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7" i="4"/>
  <c r="G46" i="4"/>
  <c r="G45" i="4"/>
  <c r="G44" i="4"/>
  <c r="G43" i="4"/>
  <c r="G42" i="4"/>
  <c r="G41" i="4"/>
  <c r="G40" i="4"/>
  <c r="G39" i="4"/>
  <c r="S38" i="4"/>
  <c r="G38" i="4"/>
  <c r="G37" i="4"/>
  <c r="G36" i="4"/>
  <c r="G35" i="4"/>
  <c r="G34" i="4"/>
  <c r="G33" i="4"/>
  <c r="G32" i="4"/>
  <c r="G31" i="4"/>
  <c r="G30" i="4"/>
  <c r="G29" i="4"/>
  <c r="G28" i="4"/>
  <c r="J1046" i="6" l="1"/>
  <c r="K910" i="6" s="1"/>
  <c r="G510" i="4"/>
  <c r="G613" i="4"/>
  <c r="O314" i="4"/>
  <c r="N313" i="4"/>
  <c r="K9" i="6" l="1"/>
  <c r="K126" i="6"/>
  <c r="K912" i="6"/>
  <c r="K188" i="6"/>
  <c r="J1047" i="6"/>
  <c r="K1046" i="6"/>
  <c r="G301" i="4"/>
  <c r="G300" i="4"/>
  <c r="G299" i="4"/>
  <c r="G298" i="4"/>
  <c r="G651" i="4"/>
  <c r="N450" i="4"/>
  <c r="G394" i="4"/>
  <c r="G625" i="4" l="1"/>
  <c r="G624" i="4"/>
  <c r="G587" i="4" l="1"/>
  <c r="G586" i="4"/>
  <c r="G585" i="4"/>
  <c r="G584" i="4"/>
  <c r="G583" i="4"/>
  <c r="G555" i="4" l="1"/>
  <c r="G554" i="4"/>
  <c r="G553" i="4"/>
  <c r="G552" i="4"/>
  <c r="G551" i="4"/>
  <c r="G296" i="4" l="1"/>
  <c r="G295" i="4"/>
  <c r="G294" i="4"/>
  <c r="G293" i="4"/>
  <c r="G292" i="4"/>
  <c r="G383" i="4" l="1"/>
  <c r="G382" i="4"/>
  <c r="G381" i="4"/>
  <c r="G380" i="4"/>
  <c r="G379" i="4"/>
  <c r="N370" i="4"/>
  <c r="G370" i="4"/>
  <c r="G449" i="4" l="1"/>
  <c r="G450" i="4"/>
  <c r="G376" i="4" l="1"/>
  <c r="N248" i="4"/>
  <c r="N115" i="4"/>
  <c r="N108" i="4"/>
  <c r="N107" i="4"/>
  <c r="N101" i="4"/>
  <c r="P101" i="4" s="1"/>
  <c r="G99" i="4"/>
  <c r="N99" i="4"/>
  <c r="R106" i="4"/>
  <c r="N106" i="4"/>
  <c r="G106" i="4"/>
  <c r="R105" i="4"/>
  <c r="G105" i="4"/>
  <c r="G104" i="4"/>
  <c r="G103" i="4"/>
  <c r="G102" i="4"/>
  <c r="G101" i="4"/>
  <c r="G100" i="4"/>
  <c r="R98" i="4"/>
  <c r="N98" i="4"/>
  <c r="G98" i="4"/>
  <c r="G97" i="4"/>
  <c r="G96" i="4"/>
  <c r="N84" i="4"/>
  <c r="P84" i="4" s="1"/>
  <c r="N119" i="4"/>
  <c r="G120" i="4"/>
  <c r="G17" i="4"/>
  <c r="G23" i="4"/>
  <c r="G22" i="4"/>
  <c r="N628" i="4" l="1"/>
  <c r="G627" i="4"/>
  <c r="G247" i="4"/>
  <c r="P248" i="4"/>
  <c r="T248" i="4" s="1"/>
  <c r="G248" i="4"/>
  <c r="N454" i="4"/>
  <c r="N243" i="4"/>
  <c r="G243" i="4"/>
  <c r="G242" i="4"/>
  <c r="G241" i="4"/>
  <c r="G155" i="4" l="1"/>
  <c r="G235" i="4"/>
  <c r="N147" i="4"/>
  <c r="P147" i="4" s="1"/>
  <c r="N146" i="4"/>
  <c r="N159" i="4"/>
  <c r="N135" i="4"/>
  <c r="N203" i="4" l="1"/>
  <c r="N200" i="4"/>
  <c r="P200" i="4" s="1"/>
  <c r="G1035" i="4"/>
  <c r="G1034" i="4"/>
  <c r="G1032" i="4"/>
  <c r="G1031" i="4"/>
  <c r="G1030" i="4"/>
  <c r="G1029" i="4"/>
  <c r="G1028" i="4"/>
  <c r="G1027" i="4"/>
  <c r="G1026" i="4"/>
  <c r="G1025" i="4"/>
  <c r="G1024" i="4"/>
  <c r="G1023" i="4"/>
  <c r="G1022" i="4"/>
  <c r="G1020" i="4"/>
  <c r="G1019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7" i="4"/>
  <c r="G956" i="4"/>
  <c r="G955" i="4"/>
  <c r="G954" i="4"/>
  <c r="G952" i="4"/>
  <c r="G951" i="4"/>
  <c r="G950" i="4"/>
  <c r="G949" i="4"/>
  <c r="G948" i="4"/>
  <c r="G946" i="4"/>
  <c r="G945" i="4"/>
  <c r="G944" i="4"/>
  <c r="G943" i="4"/>
  <c r="G942" i="4"/>
  <c r="G941" i="4"/>
  <c r="G940" i="4"/>
  <c r="G939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J902" i="4" l="1"/>
  <c r="G511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7" i="4" l="1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0" i="4"/>
  <c r="G401" i="4"/>
  <c r="G402" i="4"/>
  <c r="G403" i="4"/>
  <c r="G404" i="4"/>
  <c r="G399" i="4"/>
  <c r="G116" i="4"/>
  <c r="G387" i="4"/>
  <c r="G388" i="4"/>
  <c r="G389" i="4"/>
  <c r="G390" i="4"/>
  <c r="G391" i="4"/>
  <c r="G392" i="4"/>
  <c r="G393" i="4"/>
  <c r="G395" i="4"/>
  <c r="G396" i="4"/>
  <c r="G397" i="4"/>
  <c r="G386" i="4"/>
  <c r="N653" i="4"/>
  <c r="P653" i="4" s="1"/>
  <c r="G653" i="4"/>
  <c r="G650" i="4"/>
  <c r="G649" i="4"/>
  <c r="G647" i="4"/>
  <c r="G646" i="4"/>
  <c r="G645" i="4"/>
  <c r="G644" i="4"/>
  <c r="G643" i="4"/>
  <c r="G642" i="4"/>
  <c r="G641" i="4"/>
  <c r="G639" i="4"/>
  <c r="G638" i="4"/>
  <c r="G637" i="4"/>
  <c r="G636" i="4"/>
  <c r="G635" i="4"/>
  <c r="G634" i="4"/>
  <c r="G633" i="4"/>
  <c r="G632" i="4"/>
  <c r="G631" i="4"/>
  <c r="G630" i="4"/>
  <c r="G628" i="4" l="1"/>
  <c r="G623" i="4"/>
  <c r="G622" i="4"/>
  <c r="G621" i="4"/>
  <c r="G620" i="4"/>
  <c r="G619" i="4"/>
  <c r="G617" i="4"/>
  <c r="G616" i="4"/>
  <c r="G615" i="4"/>
  <c r="G614" i="4"/>
  <c r="G612" i="4"/>
  <c r="G611" i="4"/>
  <c r="G610" i="4"/>
  <c r="G609" i="4"/>
  <c r="G608" i="4"/>
  <c r="G607" i="4"/>
  <c r="G605" i="4"/>
  <c r="N557" i="4" l="1"/>
  <c r="P557" i="4" s="1"/>
  <c r="G589" i="4"/>
  <c r="G581" i="4"/>
  <c r="G579" i="4"/>
  <c r="G578" i="4"/>
  <c r="G577" i="4"/>
  <c r="G576" i="4"/>
  <c r="G575" i="4"/>
  <c r="G574" i="4"/>
  <c r="G572" i="4"/>
  <c r="G571" i="4"/>
  <c r="G570" i="4"/>
  <c r="G569" i="4"/>
  <c r="G568" i="4"/>
  <c r="G567" i="4"/>
  <c r="G566" i="4"/>
  <c r="G565" i="4"/>
  <c r="G564" i="4"/>
  <c r="G563" i="4"/>
  <c r="G562" i="4"/>
  <c r="G560" i="4"/>
  <c r="G549" i="4" l="1"/>
  <c r="G547" i="4"/>
  <c r="G546" i="4"/>
  <c r="G545" i="4"/>
  <c r="G544" i="4"/>
  <c r="G543" i="4"/>
  <c r="G542" i="4"/>
  <c r="G540" i="4"/>
  <c r="G539" i="4"/>
  <c r="G538" i="4"/>
  <c r="G537" i="4"/>
  <c r="G536" i="4"/>
  <c r="G535" i="4"/>
  <c r="G534" i="4"/>
  <c r="G533" i="4"/>
  <c r="G532" i="4"/>
  <c r="G531" i="4"/>
  <c r="G530" i="4"/>
  <c r="G528" i="4"/>
  <c r="G374" i="4" l="1"/>
  <c r="G377" i="4"/>
  <c r="G373" i="4"/>
  <c r="G372" i="4"/>
  <c r="G371" i="4"/>
  <c r="G369" i="4"/>
  <c r="G368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3" i="4"/>
  <c r="G352" i="4"/>
  <c r="G351" i="4"/>
  <c r="N125" i="4" l="1"/>
  <c r="G125" i="4"/>
  <c r="N124" i="4"/>
  <c r="Q124" i="4" s="1"/>
  <c r="G124" i="4"/>
  <c r="G123" i="4"/>
  <c r="G122" i="4"/>
  <c r="G121" i="4"/>
  <c r="P119" i="4"/>
  <c r="G119" i="4"/>
  <c r="G117" i="4"/>
  <c r="G115" i="4"/>
  <c r="R114" i="4"/>
  <c r="G114" i="4"/>
  <c r="G113" i="4"/>
  <c r="N112" i="4"/>
  <c r="G112" i="4"/>
  <c r="G111" i="4"/>
  <c r="N110" i="4"/>
  <c r="G110" i="4"/>
  <c r="N109" i="4"/>
  <c r="G109" i="4"/>
  <c r="G108" i="4"/>
  <c r="G107" i="4"/>
  <c r="N94" i="4"/>
  <c r="G93" i="4"/>
  <c r="G92" i="4"/>
  <c r="G91" i="4"/>
  <c r="G90" i="4"/>
  <c r="G89" i="4"/>
  <c r="G88" i="4"/>
  <c r="G87" i="4"/>
  <c r="G86" i="4"/>
  <c r="G85" i="4"/>
  <c r="G84" i="4"/>
  <c r="N83" i="4"/>
  <c r="P83" i="4" s="1"/>
  <c r="G83" i="4"/>
  <c r="G81" i="4"/>
  <c r="G80" i="4"/>
  <c r="N190" i="4"/>
  <c r="G77" i="4"/>
  <c r="G76" i="4"/>
  <c r="G72" i="4"/>
  <c r="G74" i="4"/>
  <c r="G71" i="4"/>
  <c r="G73" i="4"/>
  <c r="G75" i="4"/>
  <c r="G159" i="4" l="1"/>
  <c r="G158" i="4"/>
  <c r="G157" i="4"/>
  <c r="G156" i="4"/>
  <c r="G154" i="4"/>
  <c r="G153" i="4"/>
  <c r="G152" i="4"/>
  <c r="G151" i="4"/>
  <c r="G150" i="4"/>
  <c r="G149" i="4"/>
  <c r="G147" i="4"/>
  <c r="G146" i="4"/>
  <c r="G145" i="4"/>
  <c r="G144" i="4"/>
  <c r="G143" i="4"/>
  <c r="G142" i="4"/>
  <c r="N139" i="4" l="1"/>
  <c r="G139" i="4"/>
  <c r="G138" i="4"/>
  <c r="R137" i="4"/>
  <c r="G137" i="4"/>
  <c r="R136" i="4"/>
  <c r="G136" i="4"/>
  <c r="R135" i="4"/>
  <c r="G135" i="4"/>
  <c r="R134" i="4"/>
  <c r="G134" i="4"/>
  <c r="G133" i="4"/>
  <c r="R132" i="4"/>
  <c r="G132" i="4"/>
  <c r="R131" i="4"/>
  <c r="G131" i="4"/>
  <c r="N130" i="4"/>
  <c r="P130" i="4" s="1"/>
  <c r="G130" i="4"/>
  <c r="G129" i="4"/>
  <c r="G128" i="4"/>
  <c r="N596" i="4" l="1"/>
  <c r="P596" i="4" s="1"/>
  <c r="N595" i="4"/>
  <c r="G595" i="4"/>
  <c r="G594" i="4"/>
  <c r="S525" i="4"/>
  <c r="N525" i="4"/>
  <c r="P525" i="4" s="1"/>
  <c r="N515" i="4"/>
  <c r="O446" i="4"/>
  <c r="P425" i="4"/>
  <c r="AA342" i="4"/>
  <c r="G341" i="4"/>
  <c r="G339" i="4"/>
  <c r="G337" i="4"/>
  <c r="G336" i="4"/>
  <c r="G340" i="4"/>
  <c r="G348" i="4"/>
  <c r="G333" i="4"/>
  <c r="G332" i="4"/>
  <c r="R321" i="4"/>
  <c r="G309" i="4"/>
  <c r="N306" i="4"/>
  <c r="N261" i="4"/>
  <c r="P261" i="4" s="1"/>
  <c r="R253" i="4"/>
  <c r="R252" i="4"/>
  <c r="R251" i="4"/>
  <c r="R250" i="4"/>
  <c r="T525" i="4" l="1"/>
  <c r="R255" i="4"/>
  <c r="S214" i="4"/>
  <c r="U214" i="4" s="1"/>
  <c r="N214" i="4"/>
  <c r="P214" i="4" s="1"/>
  <c r="G232" i="4"/>
  <c r="G231" i="4"/>
  <c r="V261" i="4"/>
  <c r="Z261" i="4" s="1"/>
  <c r="V260" i="4"/>
  <c r="X260" i="4" s="1"/>
  <c r="V259" i="4"/>
  <c r="X259" i="4" s="1"/>
  <c r="V258" i="4"/>
  <c r="X258" i="4" s="1"/>
  <c r="V257" i="4"/>
  <c r="X257" i="4" s="1"/>
  <c r="V251" i="4"/>
  <c r="X251" i="4" s="1"/>
  <c r="V250" i="4"/>
  <c r="X250" i="4" s="1"/>
  <c r="V249" i="4"/>
  <c r="X249" i="4" s="1"/>
  <c r="V245" i="4"/>
  <c r="X245" i="4" s="1"/>
  <c r="V244" i="4"/>
  <c r="X244" i="4" s="1"/>
  <c r="V240" i="4"/>
  <c r="X240" i="4" s="1"/>
  <c r="Z240" i="4" s="1"/>
  <c r="V239" i="4"/>
  <c r="X239" i="4" s="1"/>
  <c r="V238" i="4"/>
  <c r="X238" i="4" s="1"/>
  <c r="V237" i="4"/>
  <c r="X237" i="4" s="1"/>
  <c r="V236" i="4"/>
  <c r="X236" i="4" s="1"/>
  <c r="V234" i="4"/>
  <c r="X234" i="4" s="1"/>
  <c r="Z234" i="4" s="1"/>
  <c r="V233" i="4"/>
  <c r="X233" i="4" s="1"/>
  <c r="V230" i="4"/>
  <c r="X230" i="4" s="1"/>
  <c r="V229" i="4"/>
  <c r="X229" i="4" s="1"/>
  <c r="G227" i="4"/>
  <c r="P207" i="4"/>
  <c r="P196" i="4"/>
  <c r="R196" i="4" s="1"/>
  <c r="AA237" i="4" l="1"/>
  <c r="V214" i="4"/>
  <c r="X261" i="4"/>
  <c r="X252" i="4"/>
  <c r="R26" i="4"/>
  <c r="N24" i="4"/>
  <c r="T21" i="4"/>
  <c r="G899" i="4"/>
  <c r="G898" i="4"/>
  <c r="G897" i="4"/>
  <c r="G896" i="4"/>
  <c r="G602" i="4"/>
  <c r="G601" i="4"/>
  <c r="G600" i="4"/>
  <c r="G599" i="4"/>
  <c r="G598" i="4"/>
  <c r="G597" i="4"/>
  <c r="G596" i="4"/>
  <c r="G592" i="4"/>
  <c r="G557" i="4"/>
  <c r="G525" i="4"/>
  <c r="Q523" i="4"/>
  <c r="S523" i="4" s="1"/>
  <c r="U523" i="4" s="1"/>
  <c r="W523" i="4" s="1"/>
  <c r="N523" i="4"/>
  <c r="G523" i="4"/>
  <c r="G522" i="4"/>
  <c r="N521" i="4"/>
  <c r="G521" i="4"/>
  <c r="N520" i="4"/>
  <c r="G520" i="4"/>
  <c r="N519" i="4"/>
  <c r="P519" i="4" s="1"/>
  <c r="R519" i="4" s="1"/>
  <c r="G519" i="4"/>
  <c r="N517" i="4"/>
  <c r="G517" i="4"/>
  <c r="G516" i="4"/>
  <c r="G515" i="4"/>
  <c r="G512" i="4"/>
  <c r="G509" i="4"/>
  <c r="G508" i="4"/>
  <c r="G507" i="4"/>
  <c r="G506" i="4"/>
  <c r="N489" i="4"/>
  <c r="O488" i="4"/>
  <c r="N469" i="4"/>
  <c r="P469" i="4" s="1"/>
  <c r="P465" i="4"/>
  <c r="T465" i="4" s="1"/>
  <c r="P464" i="4"/>
  <c r="T464" i="4" s="1"/>
  <c r="P463" i="4"/>
  <c r="T463" i="4" s="1"/>
  <c r="N462" i="4"/>
  <c r="P462" i="4" s="1"/>
  <c r="T462" i="4" s="1"/>
  <c r="N461" i="4"/>
  <c r="P461" i="4" s="1"/>
  <c r="T461" i="4" s="1"/>
  <c r="N460" i="4"/>
  <c r="P460" i="4" s="1"/>
  <c r="T460" i="4" s="1"/>
  <c r="N459" i="4"/>
  <c r="P459" i="4" s="1"/>
  <c r="T459" i="4" s="1"/>
  <c r="N458" i="4"/>
  <c r="P458" i="4" s="1"/>
  <c r="T458" i="4" s="1"/>
  <c r="N457" i="4"/>
  <c r="P457" i="4" s="1"/>
  <c r="T457" i="4" s="1"/>
  <c r="P456" i="4"/>
  <c r="T456" i="4" s="1"/>
  <c r="N455" i="4"/>
  <c r="P455" i="4" s="1"/>
  <c r="T455" i="4" s="1"/>
  <c r="N452" i="4"/>
  <c r="V452" i="4" s="1"/>
  <c r="G447" i="4"/>
  <c r="G446" i="4"/>
  <c r="G445" i="4"/>
  <c r="G444" i="4"/>
  <c r="G443" i="4"/>
  <c r="G442" i="4"/>
  <c r="G441" i="4"/>
  <c r="G440" i="4"/>
  <c r="G439" i="4"/>
  <c r="N438" i="4"/>
  <c r="G438" i="4"/>
  <c r="G437" i="4"/>
  <c r="G436" i="4"/>
  <c r="N435" i="4"/>
  <c r="G435" i="4"/>
  <c r="N426" i="4"/>
  <c r="P417" i="4"/>
  <c r="T417" i="4" s="1"/>
  <c r="P416" i="4"/>
  <c r="T416" i="4" s="1"/>
  <c r="P415" i="4"/>
  <c r="T415" i="4" s="1"/>
  <c r="N414" i="4"/>
  <c r="P414" i="4" s="1"/>
  <c r="T414" i="4" s="1"/>
  <c r="N413" i="4"/>
  <c r="P413" i="4" s="1"/>
  <c r="T413" i="4" s="1"/>
  <c r="N412" i="4"/>
  <c r="P412" i="4" s="1"/>
  <c r="T412" i="4" s="1"/>
  <c r="N411" i="4"/>
  <c r="P411" i="4" s="1"/>
  <c r="T411" i="4" s="1"/>
  <c r="N410" i="4"/>
  <c r="P410" i="4" s="1"/>
  <c r="T410" i="4" s="1"/>
  <c r="N409" i="4"/>
  <c r="P409" i="4" s="1"/>
  <c r="T409" i="4" s="1"/>
  <c r="P408" i="4"/>
  <c r="T408" i="4" s="1"/>
  <c r="N407" i="4"/>
  <c r="P407" i="4" s="1"/>
  <c r="T407" i="4" s="1"/>
  <c r="G347" i="4"/>
  <c r="R346" i="4"/>
  <c r="N346" i="4"/>
  <c r="P346" i="4" s="1"/>
  <c r="G346" i="4"/>
  <c r="N345" i="4"/>
  <c r="G345" i="4"/>
  <c r="N344" i="4"/>
  <c r="P344" i="4" s="1"/>
  <c r="G344" i="4"/>
  <c r="N343" i="4"/>
  <c r="P343" i="4" s="1"/>
  <c r="G343" i="4"/>
  <c r="N342" i="4"/>
  <c r="P342" i="4" s="1"/>
  <c r="G342" i="4"/>
  <c r="N338" i="4"/>
  <c r="G338" i="4"/>
  <c r="N335" i="4"/>
  <c r="G335" i="4"/>
  <c r="N333" i="4"/>
  <c r="G331" i="4"/>
  <c r="N330" i="4"/>
  <c r="G330" i="4"/>
  <c r="G329" i="4"/>
  <c r="G328" i="4"/>
  <c r="R327" i="4"/>
  <c r="N327" i="4"/>
  <c r="P327" i="4" s="1"/>
  <c r="G327" i="4"/>
  <c r="N326" i="4"/>
  <c r="G326" i="4"/>
  <c r="N325" i="4"/>
  <c r="P325" i="4" s="1"/>
  <c r="G325" i="4"/>
  <c r="N324" i="4"/>
  <c r="P324" i="4" s="1"/>
  <c r="G324" i="4"/>
  <c r="N323" i="4"/>
  <c r="P323" i="4" s="1"/>
  <c r="G323" i="4"/>
  <c r="N322" i="4"/>
  <c r="G322" i="4"/>
  <c r="O321" i="4"/>
  <c r="G321" i="4"/>
  <c r="G318" i="4"/>
  <c r="G317" i="4"/>
  <c r="G316" i="4"/>
  <c r="G314" i="4"/>
  <c r="G313" i="4"/>
  <c r="V310" i="4"/>
  <c r="G310" i="4"/>
  <c r="N307" i="4"/>
  <c r="P307" i="4" s="1"/>
  <c r="G307" i="4"/>
  <c r="G306" i="4"/>
  <c r="N305" i="4"/>
  <c r="G305" i="4"/>
  <c r="N304" i="4"/>
  <c r="P304" i="4" s="1"/>
  <c r="G304" i="4"/>
  <c r="N303" i="4"/>
  <c r="P303" i="4" s="1"/>
  <c r="G303" i="4"/>
  <c r="N264" i="4"/>
  <c r="G264" i="4"/>
  <c r="G263" i="4"/>
  <c r="N262" i="4"/>
  <c r="P262" i="4" s="1"/>
  <c r="R262" i="4" s="1"/>
  <c r="G262" i="4"/>
  <c r="G261" i="4"/>
  <c r="G260" i="4"/>
  <c r="O259" i="4"/>
  <c r="P259" i="4" s="1"/>
  <c r="G259" i="4"/>
  <c r="N258" i="4"/>
  <c r="G258" i="4"/>
  <c r="G257" i="4"/>
  <c r="G256" i="4"/>
  <c r="N255" i="4"/>
  <c r="G255" i="4"/>
  <c r="G252" i="4"/>
  <c r="G251" i="4"/>
  <c r="G249" i="4"/>
  <c r="N246" i="4"/>
  <c r="G246" i="4"/>
  <c r="G244" i="4"/>
  <c r="G239" i="4"/>
  <c r="G238" i="4"/>
  <c r="G237" i="4"/>
  <c r="G236" i="4"/>
  <c r="G234" i="4"/>
  <c r="N233" i="4"/>
  <c r="G233" i="4"/>
  <c r="G230" i="4"/>
  <c r="G229" i="4"/>
  <c r="V228" i="4"/>
  <c r="X228" i="4" s="1"/>
  <c r="G228" i="4"/>
  <c r="N226" i="4"/>
  <c r="P226" i="4" s="1"/>
  <c r="G226" i="4"/>
  <c r="G225" i="4"/>
  <c r="G224" i="4"/>
  <c r="N223" i="4"/>
  <c r="G223" i="4"/>
  <c r="G222" i="4"/>
  <c r="N221" i="4"/>
  <c r="P221" i="4" s="1"/>
  <c r="G221" i="4"/>
  <c r="G220" i="4"/>
  <c r="G219" i="4"/>
  <c r="N218" i="4"/>
  <c r="G218" i="4"/>
  <c r="G217" i="4"/>
  <c r="G216" i="4"/>
  <c r="N215" i="4"/>
  <c r="P215" i="4" s="1"/>
  <c r="G215" i="4"/>
  <c r="G214" i="4"/>
  <c r="G213" i="4"/>
  <c r="G212" i="4"/>
  <c r="N211" i="4"/>
  <c r="G211" i="4"/>
  <c r="O210" i="4"/>
  <c r="G210" i="4"/>
  <c r="G209" i="4"/>
  <c r="G208" i="4"/>
  <c r="G207" i="4"/>
  <c r="G205" i="4"/>
  <c r="G204" i="4"/>
  <c r="G203" i="4"/>
  <c r="G202" i="4"/>
  <c r="G201" i="4"/>
  <c r="G200" i="4"/>
  <c r="G198" i="4"/>
  <c r="G197" i="4"/>
  <c r="G196" i="4"/>
  <c r="G194" i="4"/>
  <c r="G193" i="4"/>
  <c r="G192" i="4"/>
  <c r="G191" i="4"/>
  <c r="G190" i="4"/>
  <c r="R159" i="4"/>
  <c r="R158" i="4"/>
  <c r="N157" i="4"/>
  <c r="R156" i="4"/>
  <c r="N156" i="4"/>
  <c r="R146" i="4"/>
  <c r="R145" i="4"/>
  <c r="Q144" i="4"/>
  <c r="N144" i="4"/>
  <c r="N141" i="4"/>
  <c r="G94" i="4"/>
  <c r="N80" i="4"/>
  <c r="Q80" i="4" s="1"/>
  <c r="G79" i="4"/>
  <c r="G78" i="4"/>
  <c r="O71" i="4"/>
  <c r="N26" i="4"/>
  <c r="G26" i="4"/>
  <c r="G25" i="4"/>
  <c r="G24" i="4"/>
  <c r="P21" i="4"/>
  <c r="G21" i="4"/>
  <c r="G18" i="4"/>
  <c r="N15" i="4"/>
  <c r="G15" i="4"/>
  <c r="N14" i="4"/>
  <c r="G14" i="4"/>
  <c r="G13" i="4"/>
  <c r="N12" i="4"/>
  <c r="G12" i="4"/>
  <c r="G11" i="4"/>
  <c r="S346" i="4" l="1"/>
  <c r="R144" i="4"/>
  <c r="T144" i="4" s="1"/>
  <c r="R160" i="4"/>
  <c r="S327" i="4"/>
  <c r="J126" i="4" l="1"/>
  <c r="J9" i="4" l="1"/>
  <c r="J1036" i="4" l="1"/>
  <c r="K900" i="4" s="1"/>
  <c r="K902" i="4" l="1"/>
  <c r="J103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540031</author>
  </authors>
  <commentList>
    <comment ref="J38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540031:</t>
        </r>
        <r>
          <rPr>
            <sz val="9"/>
            <color indexed="81"/>
            <rFont val="Tahoma"/>
            <family val="2"/>
          </rPr>
          <t xml:space="preserve">
AF-1;AF-2;AF-3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540031</author>
  </authors>
  <commentList>
    <comment ref="J386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540031:</t>
        </r>
        <r>
          <rPr>
            <sz val="9"/>
            <color indexed="81"/>
            <rFont val="Tahoma"/>
            <family val="2"/>
          </rPr>
          <t xml:space="preserve">
AF-1;AF-2;AF-3</t>
        </r>
      </text>
    </comment>
  </commentList>
</comments>
</file>

<file path=xl/sharedStrings.xml><?xml version="1.0" encoding="utf-8"?>
<sst xmlns="http://schemas.openxmlformats.org/spreadsheetml/2006/main" count="6287" uniqueCount="1395">
  <si>
    <t>Secretaria de Desenvolvimento Regional</t>
  </si>
  <si>
    <t>OBRA: CANAL DIRETO SP + PERTO</t>
  </si>
  <si>
    <t>LOCAL:  AV. WILD JOSÉ DE SOUZA - REGISTRO</t>
  </si>
  <si>
    <t>ref. Boletim CDHU 180 de 03/11/2020 - BDI 0,00% - L.S.  128,23%</t>
  </si>
  <si>
    <t>CÓDIGO</t>
  </si>
  <si>
    <t>DESCRIÇÃO</t>
  </si>
  <si>
    <t>UNID.</t>
  </si>
  <si>
    <t>QUANT.</t>
  </si>
  <si>
    <t>UNIT.</t>
  </si>
  <si>
    <t>TOTAL ITEM</t>
  </si>
  <si>
    <t>subtotal</t>
  </si>
  <si>
    <t>TOTAL</t>
  </si>
  <si>
    <t>PORC.</t>
  </si>
  <si>
    <t>1.</t>
  </si>
  <si>
    <t>SERVIÇOS PRELIMINARES E INFRAESTRUTURA EXTERNA</t>
  </si>
  <si>
    <t/>
  </si>
  <si>
    <t>1.1</t>
  </si>
  <si>
    <t>INÍCIO E APOIO À OBRA</t>
  </si>
  <si>
    <t>02.08.020</t>
  </si>
  <si>
    <t>Placa de identificação para obra</t>
  </si>
  <si>
    <t xml:space="preserve">m² </t>
  </si>
  <si>
    <t>02.03.080</t>
  </si>
  <si>
    <t>Fechamento provisório de vãos em chapa de madeira compensada</t>
  </si>
  <si>
    <t>m²</t>
  </si>
  <si>
    <t>02.01.200</t>
  </si>
  <si>
    <t>Desmobilização de construção provisória</t>
  </si>
  <si>
    <t>02.05.202</t>
  </si>
  <si>
    <t>Andaime torre metálico (1,5 x 1,5 m) com piso metálico (60m por mês)</t>
  </si>
  <si>
    <t>mxmes</t>
  </si>
  <si>
    <t>02.05.060</t>
  </si>
  <si>
    <t>Montagem e desmontagem de andaime torre metálica com altura até 10 m</t>
  </si>
  <si>
    <t>m</t>
  </si>
  <si>
    <t>99.00.035</t>
  </si>
  <si>
    <t>Remoção de reservatório de líquidos inflamáveis subterrâneo com capacidade de até 10.000 litros e tratamento do solo remanescente.</t>
  </si>
  <si>
    <t>sv</t>
  </si>
  <si>
    <t>05.07.050</t>
  </si>
  <si>
    <t>Remoção de entulho de obra com caçamba metálica - material volumoso e misturado por alvenaria, terra, madeira, papel, plástico e metal - 1 caçamba de 4m³ por semana em 7 meses.</t>
  </si>
  <si>
    <t>m³</t>
  </si>
  <si>
    <t>02.06.030</t>
  </si>
  <si>
    <t>Locação de plataforma elevatória articulada, com altura aproximada de 12,50m, capacidade de carga de 227kg, elétrica</t>
  </si>
  <si>
    <t>unxmês</t>
  </si>
  <si>
    <t>1.2</t>
  </si>
  <si>
    <t>MONTAGEM DE INSTALAÇÕES PROVISÓRIAS - ESCRITÓRIOS DER</t>
  </si>
  <si>
    <t>1.2.1</t>
  </si>
  <si>
    <t>Locações</t>
  </si>
  <si>
    <t>90.00.041</t>
  </si>
  <si>
    <t>Locação de container tipo escritório e ar condicionado  18.000 BTU (ACJ) - Área total de 15,12m² por 7 meses cada</t>
  </si>
  <si>
    <t>unid</t>
  </si>
  <si>
    <t>02.02.140</t>
  </si>
  <si>
    <t>Locação de container tipo sanitário com 4 vasos sanitários, 2 lavatórios,  2 pontos para chuveiro - área mínima de 13,80 m² - funcionários do escritório / feminino</t>
  </si>
  <si>
    <t>Locação de container tipo sanitário com 4 vasos sanitários, 2 lavatórios, 2 mictórios e 2 pontos para chuveiro - área mínima de 13,80 m² - funcionários do escritório / masculino</t>
  </si>
  <si>
    <t>Locação de container tipo sanitário com 4 vasos sanitários, 2 lavatórios, 2 mictórios e 2 pontos para chuveiro - área mínima de 13,80 m² - obra</t>
  </si>
  <si>
    <t>90.00.001</t>
  </si>
  <si>
    <t>Limpeza dos banheiros químicos - dias úteis</t>
  </si>
  <si>
    <t>dia</t>
  </si>
  <si>
    <t>90.00.031</t>
  </si>
  <si>
    <t>Locação de lona de 75m², sendo 5 x 15m com estrutura tubular. Lona de g370 gramatura 780 e espessura 0,64mm cor cinza ou branca com anti-uv, antioxidante, antifúngico e anti-chamas.</t>
  </si>
  <si>
    <t>cj</t>
  </si>
  <si>
    <t>1.2.2</t>
  </si>
  <si>
    <t>Elétrica</t>
  </si>
  <si>
    <t>41.14.090</t>
  </si>
  <si>
    <t>Luminária retangular de sobrepor tipo calha fechada, com difusor em acrílico translúcido, para 2 lâmpadas fluorescentes de 32 W</t>
  </si>
  <si>
    <t>un</t>
  </si>
  <si>
    <t>41.14.530</t>
  </si>
  <si>
    <t>Luminária redonda de sobrepor com difusor em vidro temperado jateado para 1 ou 2 lâmpadas fluorescentes compactas de 18/26W</t>
  </si>
  <si>
    <t>41.07.070</t>
  </si>
  <si>
    <t>Lâmpada fluorescente tubular, base bipino bilateral de 32 W</t>
  </si>
  <si>
    <t>41.09.750</t>
  </si>
  <si>
    <t>Reator eletrônico de alto fator de potência com partida instantânea, para duas lâmpadas fluorescentes tubulares, base bipino bilateral, 32 W - 127 V / 220 V</t>
  </si>
  <si>
    <t>41.09.870</t>
  </si>
  <si>
    <t>Reator eletrônico de alto fator de potência com partida instantânea, para uma lâmpada fluorescente compacta "2U", base G24q-3, 26 W - 220 V</t>
  </si>
  <si>
    <t>41.07.860</t>
  </si>
  <si>
    <t>Lâmpada fluorescente compacta "2U", base G24q-3 de 26 W</t>
  </si>
  <si>
    <t>38.04.040</t>
  </si>
  <si>
    <t>Eletroduto galvanizado, médio de 3/4´ - com acessórios</t>
  </si>
  <si>
    <t>40.06.040</t>
  </si>
  <si>
    <t>Condulete metálico de 3/4´</t>
  </si>
  <si>
    <t>40.04.450</t>
  </si>
  <si>
    <t>Tomada 2P+T de 10 A - 250 V, completa</t>
  </si>
  <si>
    <t>913m²</t>
  </si>
  <si>
    <t>40.04.460</t>
  </si>
  <si>
    <t>Tomada 2P+T de 20 A - 250 V, completa</t>
  </si>
  <si>
    <t>forro</t>
  </si>
  <si>
    <t xml:space="preserve">divisória </t>
  </si>
  <si>
    <t>elétrica</t>
  </si>
  <si>
    <t>piso ext</t>
  </si>
  <si>
    <t>passeio</t>
  </si>
  <si>
    <t>gradil</t>
  </si>
  <si>
    <t>hidro</t>
  </si>
  <si>
    <t>40.05.180</t>
  </si>
  <si>
    <t>Interruptor bipolar simples, 1 tecla dupla e placa</t>
  </si>
  <si>
    <t>90.00.002</t>
  </si>
  <si>
    <t>Quadro de sobrepor em PVC para 6/8 disjuntores</t>
  </si>
  <si>
    <t>pç</t>
  </si>
  <si>
    <t>37.13.800</t>
  </si>
  <si>
    <t>Mini-disjuntor termomagnético, unipolar 127/220 V, corrente de 10 A até 32 A</t>
  </si>
  <si>
    <t>37.13.840</t>
  </si>
  <si>
    <t>Mini-disjuntor termomagnético, bipolar 220/380 V, corrente de 10 A até 32 A</t>
  </si>
  <si>
    <t>37.13.850</t>
  </si>
  <si>
    <t>Mini-disjuntor termomagnético, bipolar 220/380 V, corrente de 40 A até 50 A</t>
  </si>
  <si>
    <t>39.02.016</t>
  </si>
  <si>
    <t>Cabo de cobre de 2,5 mm², isolamento 750 V - isolação em PVC 70°C</t>
  </si>
  <si>
    <t>90.00.014</t>
  </si>
  <si>
    <t>Rack fechado padrão metálico, 19 x 06 Us x 470 mm</t>
  </si>
  <si>
    <t>38.04.100</t>
  </si>
  <si>
    <t>Eletroduto galvanizado, médio de 1 1/2´ - com acessórios</t>
  </si>
  <si>
    <t>40.06.100</t>
  </si>
  <si>
    <t>Condulete metálico de 1 1/2´</t>
  </si>
  <si>
    <t>39.18.126</t>
  </si>
  <si>
    <t>Cabo para rede 24 AWG com 4 pares, categoria 6</t>
  </si>
  <si>
    <t>1.2.3</t>
  </si>
  <si>
    <t>CPD</t>
  </si>
  <si>
    <t>66.08.110</t>
  </si>
  <si>
    <t>Rack fechado padrão metálico, 19 x 20 Us x 470 mm</t>
  </si>
  <si>
    <t>90.00.015</t>
  </si>
  <si>
    <t>1.3</t>
  </si>
  <si>
    <t>ESTACIONAMENTOS</t>
  </si>
  <si>
    <t>1.3.1</t>
  </si>
  <si>
    <t>ESTACIONAMENTO EXTERNO - FRENTE</t>
  </si>
  <si>
    <t>02.09.130</t>
  </si>
  <si>
    <t xml:space="preserve">Limpeza mecanizada do terreno, inclusive troncos com diâmetro acima de 15 cm até 50 cm, com caminhão à disposição dentro da obra, até o raio de 1 km </t>
  </si>
  <si>
    <t>07.01.020</t>
  </si>
  <si>
    <t>Escavação e carga mecanizada em solo de 1ª categoria, em campo aberto</t>
  </si>
  <si>
    <t>05.10.010</t>
  </si>
  <si>
    <t>Carregamento mecanizado de solo de 1ª e 2ª categoria</t>
  </si>
  <si>
    <t>05.09.007</t>
  </si>
  <si>
    <t>Taxa de destinação de resíduo sólido em aterro, tipo solo/terra</t>
  </si>
  <si>
    <t>05.10.025</t>
  </si>
  <si>
    <t>Transporte com solo de 1ª e 2ª categoria por caminhão para distâncias superiores ao 15° km até o 20° km</t>
  </si>
  <si>
    <t>07.12.020</t>
  </si>
  <si>
    <t>Compactação de aterro mecanizado mínimo de 95% PN, sem fornecimento de solo em campo aberto</t>
  </si>
  <si>
    <t>30.04.100</t>
  </si>
  <si>
    <t>Piso de concreto colorido, intertravado, espessura de 6 cm, com rejunte em areia</t>
  </si>
  <si>
    <t>54.20.040</t>
  </si>
  <si>
    <t>Bate-roda em concreto pré-moldado (2 x 0,50 por vaga)</t>
  </si>
  <si>
    <t>34.20.380</t>
  </si>
  <si>
    <t>Suporte para apoio de bicicletas em tubo de aço galvanizado, diâmetro de 2 1/2´</t>
  </si>
  <si>
    <t>97.03.010</t>
  </si>
  <si>
    <t>Sinalização com pictograma em tinta acrílica</t>
  </si>
  <si>
    <t>33.09.020</t>
  </si>
  <si>
    <t>Borracha clorada para faixas demarcatórias</t>
  </si>
  <si>
    <t>1.3.2</t>
  </si>
  <si>
    <t>ESTACIONAMENTO FUNCIONÁRIO</t>
  </si>
  <si>
    <t>03.01.230</t>
  </si>
  <si>
    <t>Demolição mecanizada de concreto simples, inclusive fragmentação e acomodação do material</t>
  </si>
  <si>
    <t>Escavação e carga mecanizada em solo de 1ª categoria, em campo aberto - 15cm</t>
  </si>
  <si>
    <t>Transporte de solo de 1ª e 2ª categoria por caminhão para distâncias superiores ao 15° km até o 20° km</t>
  </si>
  <si>
    <t>07.12.010</t>
  </si>
  <si>
    <t>Compactação de aterro mecanizado mínimo de 95% PN, sem fornecimento de solo em áreas fechadas - 10cm</t>
  </si>
  <si>
    <t>54.01.210</t>
  </si>
  <si>
    <t>Base de brita graduada  -10 cm</t>
  </si>
  <si>
    <t>10.02.020</t>
  </si>
  <si>
    <t>Armadura em tela soldada de aço</t>
  </si>
  <si>
    <t>kg</t>
  </si>
  <si>
    <t>32.08.030</t>
  </si>
  <si>
    <t>Junta estrutural com poliestireno expandido de alta densidade P-III, espessura de 20 mm</t>
  </si>
  <si>
    <t>11.20.050</t>
  </si>
  <si>
    <t>Corte de junta de dilatação, com serra de disco diamantado para pisos</t>
  </si>
  <si>
    <t>11.01.170</t>
  </si>
  <si>
    <t>Concreto usinado, fck = 35 MPa</t>
  </si>
  <si>
    <t>1.3.3</t>
  </si>
  <si>
    <t>ESTACIONAMENTO FROTA</t>
  </si>
  <si>
    <t>04.03.040</t>
  </si>
  <si>
    <t>Retirada de telhamento perfil e material qualquer, exceto barro</t>
  </si>
  <si>
    <t>04.30.020</t>
  </si>
  <si>
    <r>
      <t xml:space="preserve">Remoção de calha ou </t>
    </r>
    <r>
      <rPr>
        <b/>
        <sz val="11"/>
        <rFont val="Arial"/>
        <family val="2"/>
      </rPr>
      <t>rufo</t>
    </r>
  </si>
  <si>
    <t>05.09.008</t>
  </si>
  <si>
    <r>
      <t>Transporte e taxa de destinação de resíduo sólido em aterro, tipo</t>
    </r>
    <r>
      <rPr>
        <b/>
        <sz val="11"/>
        <rFont val="Arial"/>
        <family val="2"/>
      </rPr>
      <t xml:space="preserve"> telhas</t>
    </r>
    <r>
      <rPr>
        <sz val="11"/>
        <rFont val="Arial"/>
        <family val="2"/>
      </rPr>
      <t xml:space="preserve"> cimento amianto</t>
    </r>
  </si>
  <si>
    <t>t</t>
  </si>
  <si>
    <t>03.01.060</t>
  </si>
  <si>
    <t>Demolição manual de lajes pré-moldadas, incluindo revestimento</t>
  </si>
  <si>
    <t>05.09.006</t>
  </si>
  <si>
    <t>Taxa de destinação de residuo sólido em aterro, tipo inerte</t>
  </si>
  <si>
    <t>05.08.220</t>
  </si>
  <si>
    <t>Carregamento mecanizado de entulho fragmentado, com caminhão à disposição dentro da obra, até o raio de 1,0 km</t>
  </si>
  <si>
    <t>05.08.120</t>
  </si>
  <si>
    <t>Transporte de entulho, para distâncias superiores ao 15° km até o 20° km</t>
  </si>
  <si>
    <t>03.08.040</t>
  </si>
  <si>
    <t>Demolição manual de forro qualquer, inclusive sistema de fixação/tarugamento</t>
  </si>
  <si>
    <t>03.02.040</t>
  </si>
  <si>
    <t>Demolição manual de alvenaria de elevação ou elemento vazado, incluindo revestimento</t>
  </si>
  <si>
    <t>04.08.060</t>
  </si>
  <si>
    <t>Retirada de batente com guarnição e peças lineares em madeira, chumbados</t>
  </si>
  <si>
    <t xml:space="preserve">Demolição mecanizada de concreto simples, inclusive fragmentação e acomodação do material </t>
  </si>
  <si>
    <t>1.3.4</t>
  </si>
  <si>
    <t>ESTACIONAMENTO EXTERNO - LATERAL</t>
  </si>
  <si>
    <t>90.00.035</t>
  </si>
  <si>
    <t>2.</t>
  </si>
  <si>
    <t>DEMOLIÇÃO</t>
  </si>
  <si>
    <t>2.1</t>
  </si>
  <si>
    <t>PRÉDIO "A"</t>
  </si>
  <si>
    <t>04.11.020</t>
  </si>
  <si>
    <t>Retirada de aparelho sanitário incluindo acessórios</t>
  </si>
  <si>
    <t>04.11.080</t>
  </si>
  <si>
    <t>Retirada de registro ou válvula embutidos</t>
  </si>
  <si>
    <t>03.03.040</t>
  </si>
  <si>
    <t>Demolição manual de revestimento em massa de parede ou teto</t>
  </si>
  <si>
    <t>03.04.020</t>
  </si>
  <si>
    <t>Demolição manual de revestimento cerâmico, incluindo a base - parede</t>
  </si>
  <si>
    <t>Demolição manual de revestimento cerâmico, incluindo a base - piso</t>
  </si>
  <si>
    <t>Demolição mecanizada de concreto simples, inclusive fragmentação e acomodação do material (passeio e circulação )</t>
  </si>
  <si>
    <t>2.2</t>
  </si>
  <si>
    <t>PRÉDIO "B"</t>
  </si>
  <si>
    <t>2.2.1</t>
  </si>
  <si>
    <t>TELHADO</t>
  </si>
  <si>
    <t>04.03.080</t>
  </si>
  <si>
    <t>Retirada de cumeeira, espigão ou rufo perfil qualquer</t>
  </si>
  <si>
    <t>04.30.040</t>
  </si>
  <si>
    <t>Remoção de condutor aparente  Ø3"</t>
  </si>
  <si>
    <t>2.2.2</t>
  </si>
  <si>
    <t>EDIFÍCAÇÃO</t>
  </si>
  <si>
    <t>03.08.200</t>
  </si>
  <si>
    <t>Demolição manual de painéis divisórias, inclusive montantes metálicos</t>
  </si>
  <si>
    <t>Demolição mecanizada de concreto simples, inclusive fragmentação e acomodação do material (passeio externo)</t>
  </si>
  <si>
    <t>2.3</t>
  </si>
  <si>
    <t>RETIRADA DE MATERIAIS ELÉTRICOS - prédio A e B</t>
  </si>
  <si>
    <t>04.18.280</t>
  </si>
  <si>
    <t>Remoção de chave seccionadora tripolar seca mecanismo de manobra frontal</t>
  </si>
  <si>
    <t>04.19.020</t>
  </si>
  <si>
    <t>Remoção de disjuntor de volume normal ou reduzido</t>
  </si>
  <si>
    <t>04.17.080</t>
  </si>
  <si>
    <t>Remoção de barramento de cobre</t>
  </si>
  <si>
    <t>04.19.180</t>
  </si>
  <si>
    <t>Remoção de isolador tipo pino, inclusive o pino</t>
  </si>
  <si>
    <t>04.22.040</t>
  </si>
  <si>
    <t>Remoção de transformador de potência em cabine primária</t>
  </si>
  <si>
    <t>04.22.050</t>
  </si>
  <si>
    <t>Remoção de transformador de potencial completo (pequeno)</t>
  </si>
  <si>
    <t>04.17.020</t>
  </si>
  <si>
    <t>Remoção de aparelho de iluminação ou projetor fixo em teto, piso ou parede</t>
  </si>
  <si>
    <t>04.20.040</t>
  </si>
  <si>
    <t>Remoção de lâmpada</t>
  </si>
  <si>
    <t>04.17.140</t>
  </si>
  <si>
    <t>Remoção de base e haste de para-raios</t>
  </si>
  <si>
    <t>04.18.060</t>
  </si>
  <si>
    <t>Remoção de caixa de entrada de energia padrão medição indireta completa</t>
  </si>
  <si>
    <t>04.19.030</t>
  </si>
  <si>
    <t>Remoção de disjuntor a seco aberto tripolar, 600 V de 800 A</t>
  </si>
  <si>
    <t>04.18.380</t>
  </si>
  <si>
    <t>Remoção de condutor embutido diâmetro externo acima de 6,5 mm</t>
  </si>
  <si>
    <t>04.18.390</t>
  </si>
  <si>
    <t>Remoção de condutor embutido diâmetro externo até 6,5 mm</t>
  </si>
  <si>
    <t>04.18.410</t>
  </si>
  <si>
    <t>Remoção de cordoalha ou cabo de cobre nu</t>
  </si>
  <si>
    <t>04.18.420</t>
  </si>
  <si>
    <t>Remoção de contator magnético para comando de bomba</t>
  </si>
  <si>
    <t>04.19.120</t>
  </si>
  <si>
    <t>Remoção de interruptores, tomadas, botão de campainha ou cigarra</t>
  </si>
  <si>
    <t>04.18.340</t>
  </si>
  <si>
    <t>Remoção de condulete</t>
  </si>
  <si>
    <t>04.19.060</t>
  </si>
  <si>
    <t>Remoção de disjuntor termomagnético</t>
  </si>
  <si>
    <t>04.20.020</t>
  </si>
  <si>
    <t>Remoção de janela de ventilação, iluminação ou ventilação e iluminação padrão</t>
  </si>
  <si>
    <t>04.20.100</t>
  </si>
  <si>
    <t>Remoção de mão francesa</t>
  </si>
  <si>
    <t>04.21.160</t>
  </si>
  <si>
    <t>Remoção de quadro de distribuição, chamada ou caixa de passagem</t>
  </si>
  <si>
    <t>04.22.110</t>
  </si>
  <si>
    <t>Remoção de tubulação elétrica aparente com diâmetro externo até 50 mm</t>
  </si>
  <si>
    <t>04.17.160</t>
  </si>
  <si>
    <t>Remoção de base ou chave para fusível NH tipo tripolar</t>
  </si>
  <si>
    <t>04.21.130</t>
  </si>
  <si>
    <t>Remoção de poste de concreto</t>
  </si>
  <si>
    <t>04.22.060</t>
  </si>
  <si>
    <t>Remoção de transformador de potência trifásico até 225 kVA, a óleo, em poste singelo</t>
  </si>
  <si>
    <t>04.18.470</t>
  </si>
  <si>
    <t>Remoção de cruzeta de madeira</t>
  </si>
  <si>
    <t>EDIFICAÇÕES</t>
  </si>
  <si>
    <t>4.1</t>
  </si>
  <si>
    <t>JARDINAGEM</t>
  </si>
  <si>
    <t>34.02.080</t>
  </si>
  <si>
    <t>Plantio de grama São Carlos em placas (jardins e canteiros) - área do cidadão</t>
  </si>
  <si>
    <t>34.03.020</t>
  </si>
  <si>
    <t>Arbusto Azaléa - h= 0,60 a 0,80 m</t>
  </si>
  <si>
    <t>34.03.120</t>
  </si>
  <si>
    <t>Arbusto Moréia - h= 0,50 m</t>
  </si>
  <si>
    <t>34.03.130</t>
  </si>
  <si>
    <t>Arbusto Alamanda - h= 0,60 a 0,80 m</t>
  </si>
  <si>
    <t>34.02.070</t>
  </si>
  <si>
    <t>Forração com Lírio Amarelo, mínimo 18 mudas / m² - h= 0,50 m - perímetro da marquise</t>
  </si>
  <si>
    <t>4.2</t>
  </si>
  <si>
    <t>ACESSO PÚBLICO E LIXEIRAS COLETIVAS</t>
  </si>
  <si>
    <t>Piso tátil de concreto, alerta / direcional, espessura de 6 cm, com rejunte em areia</t>
  </si>
  <si>
    <t>35.20.050</t>
  </si>
  <si>
    <t>Conjunto de 4 lixeiras para coleta seletiva, com tampa basculante, capacidade 50 litros</t>
  </si>
  <si>
    <t>4.3</t>
  </si>
  <si>
    <t>ALVENARIAS INTERNAS - PRÉDIO "A"</t>
  </si>
  <si>
    <t>14.15.100</t>
  </si>
  <si>
    <t>Alvenaria em bloco de concreto celular autoclavado de 12,5 cm, uso revestido - classe C25</t>
  </si>
  <si>
    <t>17.04.040</t>
  </si>
  <si>
    <t>Revestimento em gesso liso desempenado sobre bloco</t>
  </si>
  <si>
    <t>14.20.010</t>
  </si>
  <si>
    <t>Vergas, contravergas e pilaretes de concreto armado</t>
  </si>
  <si>
    <t xml:space="preserve">m³  </t>
  </si>
  <si>
    <t>14.30.020</t>
  </si>
  <si>
    <t>Divisória em placas de granilite com espessura de 3 cm</t>
  </si>
  <si>
    <t>17.02.020</t>
  </si>
  <si>
    <t>Chapisco</t>
  </si>
  <si>
    <t>17.02.140</t>
  </si>
  <si>
    <t>Emboço desempenado com espuma de poliéster</t>
  </si>
  <si>
    <t>4.4</t>
  </si>
  <si>
    <t>ESQUADRIAS, ELEMENTOS E FERRAGENS - GERAL</t>
  </si>
  <si>
    <t>23.04.100</t>
  </si>
  <si>
    <t>Porta em laminado fenólico melamínico com acabamento liso, batente de madeira sem revestimento - 80 x 210 cm - PM1 / PM2</t>
  </si>
  <si>
    <t xml:space="preserve">un   </t>
  </si>
  <si>
    <t>PM1</t>
  </si>
  <si>
    <t>PM2</t>
  </si>
  <si>
    <t>28.01.160</t>
  </si>
  <si>
    <t>Mola aérea para porta, com esforço acima de 50 kg até 60 kg</t>
  </si>
  <si>
    <t>23.04.110</t>
  </si>
  <si>
    <t>Porta em laminado fenólico melamínico com acabamento liso, batente de madeira sem revestimento - 90 x 210 cm</t>
  </si>
  <si>
    <t>PM3</t>
  </si>
  <si>
    <t>28.01.020</t>
  </si>
  <si>
    <t>Ferragem completa com maçaneta tipo alavanca, para porta externa com 1 folha</t>
  </si>
  <si>
    <t>30.04.060</t>
  </si>
  <si>
    <t>Revestimento em chapa de aço inoxidável para proteção de portas, altura de 40 cm - frente e verso</t>
  </si>
  <si>
    <t>23.04.570</t>
  </si>
  <si>
    <t>Porta em laminado melamínico estrutural com acabamento texturizado, batente em alumínio com ferragens - 60 x 180 cm</t>
  </si>
  <si>
    <t>28.01.070</t>
  </si>
  <si>
    <t>Ferragem completa para porta de box de WC tipo livre/ocupado</t>
  </si>
  <si>
    <t>25.02.211</t>
  </si>
  <si>
    <t>Porta veneziana de abrir em alumínio, cor branca - PA2  e PA3</t>
  </si>
  <si>
    <t>25.02.300</t>
  </si>
  <si>
    <t>Porta de abrir em alumínio com pintura eletrostática, sob medida - cor A DEFINIR - 4 unid. (emergência) - PA1</t>
  </si>
  <si>
    <t>26.02.140</t>
  </si>
  <si>
    <t>Vidro temperado cinza ou bronze de 8 mm</t>
  </si>
  <si>
    <t>28.20.840</t>
  </si>
  <si>
    <t>Barra antipânico para porta dupla com travamentos horizontal e vertical completa, com maçaneta tipo alavanca e chave, para vãos de 1,40 a 1,60 m</t>
  </si>
  <si>
    <t>25.02.240</t>
  </si>
  <si>
    <t>Porta em alumínio anodizado de correr, sob medida - bronze/preto - PC1 - 1 unid.</t>
  </si>
  <si>
    <t>28.20.800</t>
  </si>
  <si>
    <t>Equipamento automatizador de portas deslizantes para folha dupla</t>
  </si>
  <si>
    <t>Porta em alumínio anodizado de correr, sob medida - bronze/preto - PC2 - 3 unid.</t>
  </si>
  <si>
    <t>(CA10 / 3x) - (CA14 / 3x) - (CA1 / 3x) - (CA2 / 1x) - (CA3 / 2x)</t>
  </si>
  <si>
    <t>Porta em alumínio anodizado de correr, sob medida - bronze/preto - PC3</t>
  </si>
  <si>
    <t>24.02.054</t>
  </si>
  <si>
    <t>Porta corta-fogo classe P.90, com barra antipânico numa face e maçaneta na outra, completa - 2 unid. - PF1 - PF2</t>
  </si>
  <si>
    <t>caixilhos</t>
  </si>
  <si>
    <t>persiana</t>
  </si>
  <si>
    <t>50.05.022</t>
  </si>
  <si>
    <t>Destravador magnético (eletroímã) para porta corta-fogo de 24 Vcc - PF2</t>
  </si>
  <si>
    <t>fixo</t>
  </si>
  <si>
    <t>25.01.500</t>
  </si>
  <si>
    <t>Caixilho em alumínio anodizado fixo, sob medida - bronze/preto</t>
  </si>
  <si>
    <t>CA11</t>
  </si>
  <si>
    <t>CA13</t>
  </si>
  <si>
    <t>90.00.037</t>
  </si>
  <si>
    <t>Persiana de alumínio horizontal com aletas de 16 mm - cor cinza claro (CA10 / 3x) - (CA14 / 3x) - (CA1 / 3x) - (CA2 / 1x) - (CA3 / 2x)</t>
  </si>
  <si>
    <t>CA15</t>
  </si>
  <si>
    <t>25.01.530</t>
  </si>
  <si>
    <t>Caixilho em alumínio anodizado de correr, sob medida - bronze/preto</t>
  </si>
  <si>
    <t>25.01.520</t>
  </si>
  <si>
    <t>Caixilho em alumínio anodizado maxim-ar, sob medida - bronze/preto</t>
  </si>
  <si>
    <t>CA16</t>
  </si>
  <si>
    <t>26.02.120</t>
  </si>
  <si>
    <t>Vidro temperado cinza ou bronze de 6 mm</t>
  </si>
  <si>
    <t>CA10</t>
  </si>
  <si>
    <t>22.06.300</t>
  </si>
  <si>
    <t>Brise metálico reto e fixol em chapa microperfurada de alumínio pré-pintada - CA20 e CA21</t>
  </si>
  <si>
    <t>30.01.050</t>
  </si>
  <si>
    <t>Barra de apoio em ângulo de 90°, para pessoas com mobilidade reduzida, em tubo de aço inoxidável de 1 1/2´ x 800 x 800 mm</t>
  </si>
  <si>
    <t>CA19</t>
  </si>
  <si>
    <t>30.01.030</t>
  </si>
  <si>
    <t>Barra de apoio reta, para pessoas com mobilidade reduzida, em tubo de aço inoxidável de 1 1/2´ x 800 mm</t>
  </si>
  <si>
    <t>CA20</t>
  </si>
  <si>
    <t>30.01.120</t>
  </si>
  <si>
    <t>Barra de apoio reta, para pessoas com mobilidade reduzida, em tubo de aço inoxidável de 1 1/4´ x 400 mm</t>
  </si>
  <si>
    <t>CA21</t>
  </si>
  <si>
    <t>30.06.064</t>
  </si>
  <si>
    <t>Sistema de alarme PNE com indicador áudiovisual, sistema sem fio (Wireless), para pessoas com mobilidade reduzida ou cadeirante</t>
  </si>
  <si>
    <t>CA4</t>
  </si>
  <si>
    <t>4.5</t>
  </si>
  <si>
    <t>CORRIMÃO, VIDROS E ESPELHOS</t>
  </si>
  <si>
    <t>CA3</t>
  </si>
  <si>
    <t>24.08.020</t>
  </si>
  <si>
    <t>Corrimão duplo em tubo de aço inoxidável escovado, com diâmetro de 1 1/2´ e montantes com diâmetro de 2´ - com vidro</t>
  </si>
  <si>
    <t>29.20.030</t>
  </si>
  <si>
    <t>Alumínio liso para complementos e reparos - guarda-corpo (30 perfis)</t>
  </si>
  <si>
    <t xml:space="preserve">kg   </t>
  </si>
  <si>
    <t>Vidro temperado cinza ou bronze de 6 mm - guarda-corpo</t>
  </si>
  <si>
    <t>Corrimão duplo em tubo de aço inoxidável escovado, com diâmetro de 1 1/2´ e montantes com diâmetro de 2´ - acessos (interno e externo)</t>
  </si>
  <si>
    <t>CA7</t>
  </si>
  <si>
    <t>4.6</t>
  </si>
  <si>
    <t>PISOS</t>
  </si>
  <si>
    <t>CA8</t>
  </si>
  <si>
    <t>33.06.020</t>
  </si>
  <si>
    <t>Acrílico para quadras e pisos cimentados - passeio interno</t>
  </si>
  <si>
    <t>maxi ar</t>
  </si>
  <si>
    <t>17.10.430</t>
  </si>
  <si>
    <t>Piso em placas de granilite, acabamento encerado</t>
  </si>
  <si>
    <t>17.01.020</t>
  </si>
  <si>
    <t>Argamassa de regularização e/ou proteção (3cm)</t>
  </si>
  <si>
    <t>proteção</t>
  </si>
  <si>
    <t>32.15.040</t>
  </si>
  <si>
    <t>Impermeabilização em manta asfáltica com armadura, tipo III-B, espessura de 4 mm</t>
  </si>
  <si>
    <t>CA6</t>
  </si>
  <si>
    <t>4.7</t>
  </si>
  <si>
    <t>REVESTIMENTOS</t>
  </si>
  <si>
    <t>CA5</t>
  </si>
  <si>
    <t>18.06.410</t>
  </si>
  <si>
    <t>Rejuntamento em placas cerâmicas com argamassa industrializada para rejunte, juntas acima de 3 até 5 mm</t>
  </si>
  <si>
    <t>18.11.042</t>
  </si>
  <si>
    <t>Revestimento em placa cerâmica esmaltada de 20x40 cm, tipo monocolor, assentado e rejuntado com argamassa industrializada</t>
  </si>
  <si>
    <t>4.8</t>
  </si>
  <si>
    <t>AUDITÓRIO</t>
  </si>
  <si>
    <t>4.8.1</t>
  </si>
  <si>
    <t>GERAL</t>
  </si>
  <si>
    <t>23.08.320</t>
  </si>
  <si>
    <t>Porta acústica de madeira</t>
  </si>
  <si>
    <t>28.20.650</t>
  </si>
  <si>
    <t>Puxador duplo em aço inoxidável, para porta de madeira, alumínio ou vidro, de 350 mm</t>
  </si>
  <si>
    <t>Correr</t>
  </si>
  <si>
    <t>28.01.550</t>
  </si>
  <si>
    <t>Fechadura com maçaneta tipo alavanca em aço inoxidável, para porta externa</t>
  </si>
  <si>
    <t>CA17</t>
  </si>
  <si>
    <t>32.06.380</t>
  </si>
  <si>
    <t>Isolamento acústico em placas de espuma semirrígida, com uma camada de manta HD, espessura de 50 mm - forro de teto - cor a definir</t>
  </si>
  <si>
    <t>CA22</t>
  </si>
  <si>
    <t>21.02.310</t>
  </si>
  <si>
    <t>Revestimento vinílico autoportante acústico, espessura de 4,5 mm, com impermeabilizante acrílico</t>
  </si>
  <si>
    <t>CA18</t>
  </si>
  <si>
    <t>90.00.005</t>
  </si>
  <si>
    <t>Sistema de SOM</t>
  </si>
  <si>
    <t>23.08.110</t>
  </si>
  <si>
    <t>Painel em compensado naval, espessura de 25 mm - revestimento na parede - cor a definir</t>
  </si>
  <si>
    <t>CA14</t>
  </si>
  <si>
    <t>09.02.020</t>
  </si>
  <si>
    <t>Forma plana em compensado para estrutura convencional</t>
  </si>
  <si>
    <t>11.02.040</t>
  </si>
  <si>
    <t>Concreto usinado não estrutural mínimo 200 kg cimento / m³</t>
  </si>
  <si>
    <t>Argamassa de regularização e/ou proteção</t>
  </si>
  <si>
    <t>4.8.2</t>
  </si>
  <si>
    <t>PALCO</t>
  </si>
  <si>
    <t>4.8.2.1</t>
  </si>
  <si>
    <t>FUNDAÇÃO PROFUNDA</t>
  </si>
  <si>
    <t>02.10.020</t>
  </si>
  <si>
    <t>Locação de obra de edificação</t>
  </si>
  <si>
    <t>07.10.020</t>
  </si>
  <si>
    <t>Espalhamento de solo em bota-fora com compactação sem controle</t>
  </si>
  <si>
    <t>4.8.2.2</t>
  </si>
  <si>
    <t>INFRAESTRUTURA</t>
  </si>
  <si>
    <t>06.02.020</t>
  </si>
  <si>
    <t>Escavação manual em solo de 1ª e 2ª categoria em vala ou cava até 1,50 m</t>
  </si>
  <si>
    <t>07.11.020</t>
  </si>
  <si>
    <t>Reaterro compactado mecanizado de vala ou cava com compactador</t>
  </si>
  <si>
    <t>09.01.020</t>
  </si>
  <si>
    <t>Forma em madeira comum para fundação</t>
  </si>
  <si>
    <t>10.01.040</t>
  </si>
  <si>
    <t>Armadura em barra de aço CA-50 (A ou B) fyk = 500 MPa</t>
  </si>
  <si>
    <t>12.01.061</t>
  </si>
  <si>
    <t>Broca em concreto armado diâmetro de 30 cm - completa</t>
  </si>
  <si>
    <t>11.16.040</t>
  </si>
  <si>
    <t>Lançamento e adensamento de concreto ou massa em fundação</t>
  </si>
  <si>
    <t>11.18.040</t>
  </si>
  <si>
    <t>Lastro de pedra britada</t>
  </si>
  <si>
    <t>11.16.020</t>
  </si>
  <si>
    <t>Lançamento, espalhamento e adensamento de concreto ou massa em lastro e/ou enchimento</t>
  </si>
  <si>
    <t>Armadura em tela soldada de aço contrapiso</t>
  </si>
  <si>
    <t>11.01.100</t>
  </si>
  <si>
    <t>Concreto usinado, fck = 20,0 Mpa contrapiso</t>
  </si>
  <si>
    <t>4.8.2.3</t>
  </si>
  <si>
    <t>SUPERESTRUTURA</t>
  </si>
  <si>
    <t>15.03.030</t>
  </si>
  <si>
    <t>Fornecimento e montagem de estrutura em aço ASTM-A36, sem pintura</t>
  </si>
  <si>
    <t>13.02.190</t>
  </si>
  <si>
    <t>Laje pré-fabricada mista vigota treliçada/lajota cerâmica - LT 12 (12+4) e capa com concreto de 25 MPa</t>
  </si>
  <si>
    <t>09.01.030</t>
  </si>
  <si>
    <t>Forma em madeira comum para estrutura</t>
  </si>
  <si>
    <t>11.01.130</t>
  </si>
  <si>
    <t>Concreto usinado, fck = 25,0 Mpa</t>
  </si>
  <si>
    <t>4.8.2.4</t>
  </si>
  <si>
    <t>IMPERMEABILIZAÇÃO - CALHAS E LAJES</t>
  </si>
  <si>
    <t>M2</t>
  </si>
  <si>
    <t>32.16.040</t>
  </si>
  <si>
    <t>Impermeabilização em membrana de asfalto modificado com elastômeros, na cor preta e reforço em tela poliéster</t>
  </si>
  <si>
    <t>4.8.2.5</t>
  </si>
  <si>
    <t>ALVENARIAS</t>
  </si>
  <si>
    <t>14.01.050</t>
  </si>
  <si>
    <t>Alvenaria de embasamento em bloco de concreto de 14 x 19 x 39 cm - classe A</t>
  </si>
  <si>
    <t>Emboço Comum</t>
  </si>
  <si>
    <t>17.02.220</t>
  </si>
  <si>
    <t>Reboco</t>
  </si>
  <si>
    <t>4.8.3</t>
  </si>
  <si>
    <t>16.03.300</t>
  </si>
  <si>
    <r>
      <rPr>
        <b/>
        <sz val="11"/>
        <color indexed="8"/>
        <rFont val="Arial"/>
        <family val="2"/>
      </rPr>
      <t>Cumeeira</t>
    </r>
    <r>
      <rPr>
        <sz val="11"/>
        <color theme="1"/>
        <rFont val="Arial"/>
        <family val="2"/>
      </rPr>
      <t xml:space="preserve"> normal em cimento reforçado com fio sintético </t>
    </r>
    <r>
      <rPr>
        <b/>
        <sz val="11"/>
        <color indexed="8"/>
        <rFont val="Arial"/>
        <family val="2"/>
      </rPr>
      <t>CRFS</t>
    </r>
    <r>
      <rPr>
        <sz val="11"/>
        <color theme="1"/>
        <rFont val="Arial"/>
        <family val="2"/>
      </rPr>
      <t xml:space="preserve"> - perfil ondulado</t>
    </r>
  </si>
  <si>
    <t>16.03.020</t>
  </si>
  <si>
    <t>Telhamento em cimento reforçado com fio sintético CRFS - perfil ondulado de 8 mm</t>
  </si>
  <si>
    <t>49.06.010</t>
  </si>
  <si>
    <t>Grelha hemisférica em ferro fundido de 4"</t>
  </si>
  <si>
    <t xml:space="preserve">15.01.110  </t>
  </si>
  <si>
    <t>Estrutura de madeira tesourada para telha perfil ondulado - vãos até 7,00 m</t>
  </si>
  <si>
    <t>4.9</t>
  </si>
  <si>
    <t>SALA DE CONFERÊNCIA</t>
  </si>
  <si>
    <t>23.08.220</t>
  </si>
  <si>
    <t>Armário sob medida em compensado de madeira totalmente revestido em laminado melamínico texturizado, completo</t>
  </si>
  <si>
    <t>4.10</t>
  </si>
  <si>
    <t>FORRO</t>
  </si>
  <si>
    <t>22.02.030</t>
  </si>
  <si>
    <t>Forro em painéis de gesso acartonado, espessura de 12,5 mm, fixo - sanit. e cozinhas</t>
  </si>
  <si>
    <t>22.03.140</t>
  </si>
  <si>
    <t>Forro em fibra mineral com placas acústicas removíveis de 625mm x 625mm</t>
  </si>
  <si>
    <t>4.11</t>
  </si>
  <si>
    <t>PINTURA INTERNA - geral</t>
  </si>
  <si>
    <t>4.11.1</t>
  </si>
  <si>
    <t>LAJE</t>
  </si>
  <si>
    <t>33.02.060</t>
  </si>
  <si>
    <t>Massa corrida a base de PVA</t>
  </si>
  <si>
    <t>33.10.050</t>
  </si>
  <si>
    <t>Tinta acrílica em massa, inclusive preparo</t>
  </si>
  <si>
    <t>4.11.2</t>
  </si>
  <si>
    <t>PAREDES E FERRAGEM</t>
  </si>
  <si>
    <t>33.11.050</t>
  </si>
  <si>
    <t>Esmalte à base água em superfície metálica, inclusive preparo</t>
  </si>
  <si>
    <t>4.12</t>
  </si>
  <si>
    <t>FECHAMENTO EXTERNO</t>
  </si>
  <si>
    <t>4.12.1</t>
  </si>
  <si>
    <t>MURO DE VIDRO</t>
  </si>
  <si>
    <t>Alumínio liso para complementos e reparos (61 perfis)</t>
  </si>
  <si>
    <t>2,62kg</t>
  </si>
  <si>
    <t xml:space="preserve">Vidro temperado cinza ou bronze de 8 mm </t>
  </si>
  <si>
    <t>14.10.111</t>
  </si>
  <si>
    <t>Alvenaria de bloco de concreto de vedação de 14 x 19 x 39 cm - classe C</t>
  </si>
  <si>
    <t xml:space="preserve">Porta de abrir em alumínio com pintura eletrostática, sob medida - cor A DEFINIR </t>
  </si>
  <si>
    <t>66.02.460</t>
  </si>
  <si>
    <t>Vídeo porteiro eletrônico colorido, com um interfone</t>
  </si>
  <si>
    <t>28.01.150</t>
  </si>
  <si>
    <t>Fechadura elétrica de sobrepor para porta ou portão com peso até 400 kg</t>
  </si>
  <si>
    <t>4.12.2</t>
  </si>
  <si>
    <t>MURO E PORTÕES EXTERNOS</t>
  </si>
  <si>
    <t>34.05.290</t>
  </si>
  <si>
    <t>Portão de abrir em grade de aço galvanizado eletrofundida, malha 65 x 132 mm, e pintura eletrostática - portão social</t>
  </si>
  <si>
    <t>34.05.300</t>
  </si>
  <si>
    <t>Portão de correr em grade de aço galvanizado eletrofundida, malha 65 x 132 mm, e pintura eletrostática - Guarita 1</t>
  </si>
  <si>
    <t>66.02.239</t>
  </si>
  <si>
    <t>Sistema eletrônico de automatização de portão deslizante, para esforços até 800 kg - Guarita 1</t>
  </si>
  <si>
    <t>Portão de correr em grade de aço galvanizado eletrofundida, malha 65 x 132 mm, e pintura eletrostática - Guarita 2</t>
  </si>
  <si>
    <t>Sistema eletrônico de automatização de portão deslizante, para esforços até 800 kg - Gaurita 2</t>
  </si>
  <si>
    <t>4.13</t>
  </si>
  <si>
    <t>ALMOXARIFADO CENTRAL</t>
  </si>
  <si>
    <t>4.13.1</t>
  </si>
  <si>
    <t>05.10.023</t>
  </si>
  <si>
    <t>Transporte de solo de 1ª e 2ª categoria por caminhão para distâncias superiores ao 5° km até o 10° km</t>
  </si>
  <si>
    <t>4.13.2</t>
  </si>
  <si>
    <t>4.13.3</t>
  </si>
  <si>
    <t>Laje pré-fabricada mista vigota treliçada/lajota cerâmica - LT 20 (16+4) e capa com concreto de 35 MPa</t>
  </si>
  <si>
    <t>Argamassa de regularização e/ou proteção - (5 cm)</t>
  </si>
  <si>
    <t>Concreto usinado, fck = 35,0 Mpa</t>
  </si>
  <si>
    <t>4.13.4</t>
  </si>
  <si>
    <t>Acrílico para quadras e pisos cimentados</t>
  </si>
  <si>
    <t>4.13.5</t>
  </si>
  <si>
    <t>ALVENARIA</t>
  </si>
  <si>
    <t>4.14</t>
  </si>
  <si>
    <t>HIDRÁULICA</t>
  </si>
  <si>
    <t>4.14.1</t>
  </si>
  <si>
    <t>ÁGUA FRIA</t>
  </si>
  <si>
    <t>46.01.020</t>
  </si>
  <si>
    <t>Tubo de PVC rígido soldável marrom, DN= 25 mm, (3/4´), inclusive conexões</t>
  </si>
  <si>
    <t>46.01.030</t>
  </si>
  <si>
    <t>Tubo de PVC rígido soldável marrom, DN= 32 mm, (1´), inclusive conexões</t>
  </si>
  <si>
    <t>46.01.040</t>
  </si>
  <si>
    <t>Tubo de PVC rígido soldável marrom, DN= 40 mm, (1 1/4´), inclusive conexões</t>
  </si>
  <si>
    <t>46.01.050</t>
  </si>
  <si>
    <t>Tubo de PVC rígido soldável marrom, DN= 50 mm, (1 1/2´), inclusive conexões</t>
  </si>
  <si>
    <t>47.02.020</t>
  </si>
  <si>
    <t>Registro de gaveta em latão fundido cromado com canopla, DN= 3/4´ - linha especial</t>
  </si>
  <si>
    <t>47.02.030</t>
  </si>
  <si>
    <t>Registro de gaveta em latão fundido cromado com canopla, DN= 1´ - linha especial</t>
  </si>
  <si>
    <t>47.02.040</t>
  </si>
  <si>
    <t>Registro de gaveta em latão fundido cromado com canopla, DN= 1 1/4´ - linha especial</t>
  </si>
  <si>
    <t>47.02.050</t>
  </si>
  <si>
    <t>Registro de gaveta em latão fundido cromado com canopla, DN= 1 1/2´ - linha especial</t>
  </si>
  <si>
    <t>50.01.030</t>
  </si>
  <si>
    <t>Abrigo duplo para hidrante/mangueira, com visor e suporte (embutir e externo)</t>
  </si>
  <si>
    <t>45.03.110</t>
  </si>
  <si>
    <t>Hidrômetro em bronze, diâmetro de 40 mm (1 1/2´)</t>
  </si>
  <si>
    <t>47.02.200</t>
  </si>
  <si>
    <t>Registro regulador de vazão para chuveiro e ducha em latão cromado com canopla, DN= 1/2´</t>
  </si>
  <si>
    <t>47.02.110</t>
  </si>
  <si>
    <t>Registro de pressão em latão fundido cromado com canopla, DN= 3/4´ - linha especial</t>
  </si>
  <si>
    <t>4.14.2</t>
  </si>
  <si>
    <t>ESGOTOS SANITARIOS</t>
  </si>
  <si>
    <t>46.02.050</t>
  </si>
  <si>
    <t>Tubo de PVC rígido branco PxB com virola e anel de borracha, linha esgoto série normal, DN= 50 mm, inclusive conexões</t>
  </si>
  <si>
    <t>46.02.060</t>
  </si>
  <si>
    <t>Tubo de PVC rígido branco PxB com virola e anel de borracha, linha esgoto série normal, DN= 75 mm, inclusive conexões</t>
  </si>
  <si>
    <t>46.02.070</t>
  </si>
  <si>
    <t>Tubo de PVC rígido branco PxB com virola e anel de borracha, linha esgoto série normal, DN= 100 mm, inclusive conexões</t>
  </si>
  <si>
    <t>46.03.060</t>
  </si>
  <si>
    <t>Tubo de PVC rígido PxB com virola e anel de borracha, linha esgoto série reforçada ´R´. DN= 150 mm, inclusive conexões</t>
  </si>
  <si>
    <t>49.01.016</t>
  </si>
  <si>
    <t>Caixa sifonada de PVC rígido de 100 x 100 x 50 mm, com grelha</t>
  </si>
  <si>
    <t>49.04.010</t>
  </si>
  <si>
    <t>Ralo seco em PVC rígido de 100 x 40 mm, com grelha</t>
  </si>
  <si>
    <t>4.14.3</t>
  </si>
  <si>
    <t>CAIXAS DE INSPEÇÃO DE ESGOTO</t>
  </si>
  <si>
    <t>49.03.020</t>
  </si>
  <si>
    <t>Caixa de gordura em alvenaria, 600 x 600 x 600 mm</t>
  </si>
  <si>
    <t>ESCAVAÇÃO</t>
  </si>
  <si>
    <t>06.11.040</t>
  </si>
  <si>
    <t>Reaterro manual apiloado sem controle de compactação</t>
  </si>
  <si>
    <t>REATERRO</t>
  </si>
  <si>
    <t>BRITA</t>
  </si>
  <si>
    <t>FORMA</t>
  </si>
  <si>
    <t>14.02.020</t>
  </si>
  <si>
    <t>Alvenaria de elevação de 1/4 tijolo maciço comum</t>
  </si>
  <si>
    <t>TIJOLINHO</t>
  </si>
  <si>
    <t>11.03.090</t>
  </si>
  <si>
    <t>Concreto preparado no local, fck = 20,0 MPa</t>
  </si>
  <si>
    <t>CONCRETO</t>
  </si>
  <si>
    <t>17.02.040</t>
  </si>
  <si>
    <t>Chapisco com bianco</t>
  </si>
  <si>
    <t>CHAPISCO</t>
  </si>
  <si>
    <t>17.02.120</t>
  </si>
  <si>
    <t>Emboço comum</t>
  </si>
  <si>
    <t>EMBOÇO</t>
  </si>
  <si>
    <t>32.15.030</t>
  </si>
  <si>
    <t>Impermeabilização em manta asfáltica com armadura, tipo III-B, espessura de 3 mm</t>
  </si>
  <si>
    <t>impermea</t>
  </si>
  <si>
    <t>90.00.042</t>
  </si>
  <si>
    <t>Tampão em ferro fundido de 1000 x 1000 mm, classe B 125 (ruptura &gt; 125 kN), com porta tampa embutido</t>
  </si>
  <si>
    <t>tampão</t>
  </si>
  <si>
    <t>33.07.102</t>
  </si>
  <si>
    <t>Esmalte a base de água em estrutura metálica</t>
  </si>
  <si>
    <t>4.14.4</t>
  </si>
  <si>
    <t>COMBATE À INCÊNDIO</t>
  </si>
  <si>
    <t>4.14.4.1</t>
  </si>
  <si>
    <t>EXTINTOR</t>
  </si>
  <si>
    <t>50.10.120</t>
  </si>
  <si>
    <t>Extintor manual de pó químico seco ABC - capacidade de 6 kg</t>
  </si>
  <si>
    <t>97.02.193</t>
  </si>
  <si>
    <t>Placa de sinalização em PVC fotoluminescente (200x200mm), com indicação de equipamentos de alarme, detecção e extinção de incêndio</t>
  </si>
  <si>
    <t>4.14.4.2</t>
  </si>
  <si>
    <t>HIDRANTES</t>
  </si>
  <si>
    <t>50.01.320</t>
  </si>
  <si>
    <t>Abrigo de hidrante de 1 1/2´ completo - inclusive mangueira de 30 m (2 x 15 m)</t>
  </si>
  <si>
    <t>46.08.070</t>
  </si>
  <si>
    <t>Tubo galvanizado sem costura schedule 40, DN= 2 1/2´, inclusive conexões</t>
  </si>
  <si>
    <t>4.14.4.3</t>
  </si>
  <si>
    <t>BOMBAS</t>
  </si>
  <si>
    <t>43.10.480</t>
  </si>
  <si>
    <t>Conjunto motor-bomba (centrífuga) 7,5 cv, multiestágio, Hman= 30 a 80 mca, Q= 21,6 a 12,0 m³/h - hidrante</t>
  </si>
  <si>
    <t>43.10.090</t>
  </si>
  <si>
    <t>Conjunto motor-bomba (centrífuga) 20 cv, monoestágio, Hman= 40 a 70 mca, Q= 76 a 28 m³/h</t>
  </si>
  <si>
    <t>43.11.410</t>
  </si>
  <si>
    <t>Conjunto motor-bomba submersível vertical para esgoto, Q= 9,1 a 113,6m³/h, Hman= 20 a 15 mca, potência 10 cv</t>
  </si>
  <si>
    <t>43.11.400</t>
  </si>
  <si>
    <t>Conjunto motor-bomba submersível vertical para esgoto, Q= 3,4 a 86,3 m³/h, Hman= 14 a 5 mca, potência 5 cv</t>
  </si>
  <si>
    <t>43.10.130</t>
  </si>
  <si>
    <t>Conjunto motor-bomba (centrífuga) 3/4 cv, monoestágio, Hman= 10 a 16 mca, Q= 12,7 a 8 m³/h</t>
  </si>
  <si>
    <t>4.14.4.4</t>
  </si>
  <si>
    <t>DETECÇÃO E ALARME DE INCÊNDIO</t>
  </si>
  <si>
    <t>39.12.520</t>
  </si>
  <si>
    <t>Cabo de cobre flexível blindado de 3 x 1,5 mm², isolamento 600V, isolação em VC/E 105°C - para detecção de incêndio</t>
  </si>
  <si>
    <t>50.05.430</t>
  </si>
  <si>
    <t>Detector óptico de fumaça com base endereçável</t>
  </si>
  <si>
    <t>46.07.020</t>
  </si>
  <si>
    <t>Tubo galvanizado DN= 3/4´, inclusive conexões</t>
  </si>
  <si>
    <t>50.05.230</t>
  </si>
  <si>
    <t>Sirene audiovisual tipo endereçável</t>
  </si>
  <si>
    <t>50.05.440</t>
  </si>
  <si>
    <t>Painel repetidor de detecção e alarme de incêndio tipo endereçável</t>
  </si>
  <si>
    <t>50.05.450</t>
  </si>
  <si>
    <t>Acionador manual quebra-vidro endereçável</t>
  </si>
  <si>
    <t>50.05.490</t>
  </si>
  <si>
    <t>Sinalizador audiovisual endereçável com LED</t>
  </si>
  <si>
    <t>50.05.470</t>
  </si>
  <si>
    <t>Módulo isolador, módulo endereçador para áudio visual</t>
  </si>
  <si>
    <t>50.05.260</t>
  </si>
  <si>
    <t>Bloco autônomo de iluminação de emergência com autonomia mínima de 1 hora, equipado com 2 lâmpadas de 11 W</t>
  </si>
  <si>
    <t>66.02.500</t>
  </si>
  <si>
    <t>Central de alarme microprocessada, para até 125 zonas</t>
  </si>
  <si>
    <t>50.01.090</t>
  </si>
  <si>
    <t>Botoeira para acionamento de bomba de incêndio tipo quebra-vidro</t>
  </si>
  <si>
    <t>4.14.5</t>
  </si>
  <si>
    <t>RESERVATÓRIO</t>
  </si>
  <si>
    <t>48.02.400</t>
  </si>
  <si>
    <t>Reservatório em polietileno com tampa de rosca - capacidade de 1.000 litros</t>
  </si>
  <si>
    <t>90.00.006</t>
  </si>
  <si>
    <t>Reservatório metálico cilíndrico com capacidade para 75 m³, com três câmaras (consumo e incêndio), montado no local com todos os acessórios necessários (automático de bóia, flanges, extravasor e outros conectores e fundação)</t>
  </si>
  <si>
    <t>4.14.6</t>
  </si>
  <si>
    <t>ÁGUAS PLUVIAIS</t>
  </si>
  <si>
    <t>01.23.010</t>
  </si>
  <si>
    <t>Taxa de mobilização e desmobilização de equipamentos para execução de corte em concreto armado</t>
  </si>
  <si>
    <t>tx</t>
  </si>
  <si>
    <t>01.23.270</t>
  </si>
  <si>
    <t>Furação de 4" em concreto armado</t>
  </si>
  <si>
    <t>49.06.020</t>
  </si>
  <si>
    <t>Grelha em ferro fundido para caixas e canaletas</t>
  </si>
  <si>
    <t>4.14.7</t>
  </si>
  <si>
    <t>LOUÇAS, METAIS E COMPLEMENTOS SANITÁRIOS</t>
  </si>
  <si>
    <t>26.04.010</t>
  </si>
  <si>
    <t>Espelho em vidro cristal liso, espessura de 4 mm, colocado sobre a parede</t>
  </si>
  <si>
    <t>43.02.080</t>
  </si>
  <si>
    <t>Chuveiro elétrico de 6.500W / 220V com resistência blindada</t>
  </si>
  <si>
    <t>30.08.060</t>
  </si>
  <si>
    <t>Bacia sifonada de louça para pessoas com mobilidade reduzida - 6 litros</t>
  </si>
  <si>
    <t xml:space="preserve"> </t>
  </si>
  <si>
    <t>44.20.280</t>
  </si>
  <si>
    <t>Tampa de plástico para bacia sanitária</t>
  </si>
  <si>
    <t>44.03.670</t>
  </si>
  <si>
    <t>Caixa de descarga de embutir, acionamento frontal, completa</t>
  </si>
  <si>
    <t>44.01.240</t>
  </si>
  <si>
    <t>Lavatório em louça com coluna suspensa</t>
  </si>
  <si>
    <t>44.20.640</t>
  </si>
  <si>
    <t>Válvula de metal cromado de 1 1/2´</t>
  </si>
  <si>
    <t>44.20.200</t>
  </si>
  <si>
    <t>Sifão de metal cromado de 1 1/2´ x 2´</t>
  </si>
  <si>
    <t>44.03.720</t>
  </si>
  <si>
    <t>Torneira de mesa para lavatório, acionamento hidromecânico com alavanca, registro integrado regulador de vazão, em latão cromado, DN= 1/2´</t>
  </si>
  <si>
    <t>44.20.110</t>
  </si>
  <si>
    <t>Engate flexível de PVC DN= 1/2´</t>
  </si>
  <si>
    <t>44.01.310</t>
  </si>
  <si>
    <t>Tanque de louça com coluna de 30 litros</t>
  </si>
  <si>
    <t>44.03.400</t>
  </si>
  <si>
    <t>Torneira curta com rosca para uso geral, em latão fundido cromado, DN= 3/4´</t>
  </si>
  <si>
    <t>44.01.800</t>
  </si>
  <si>
    <t>Bacia sifonada com caixa de descarga acoplada sem tampa - 6 litros</t>
  </si>
  <si>
    <t>44.03.090</t>
  </si>
  <si>
    <t>Cabide cromado para banheiro</t>
  </si>
  <si>
    <t>44.03.050</t>
  </si>
  <si>
    <t>Dispenser papel higiênico em ABS para rolão 300 / 600 m, com visor</t>
  </si>
  <si>
    <t>44.03.130</t>
  </si>
  <si>
    <t>Saboneteira tipo dispenser, para refil de 800 ml</t>
  </si>
  <si>
    <t>44.02.100</t>
  </si>
  <si>
    <t>Tampo/bancada em mármore nacional espessura de 3 cm</t>
  </si>
  <si>
    <t>44.01.270</t>
  </si>
  <si>
    <t>Cuba de louça de embutir oval</t>
  </si>
  <si>
    <t>44.03.480</t>
  </si>
  <si>
    <t>Torneira de mesa para lavatório compacta, acionamento hidromecânico, em latão cromado, DN= 1/2´</t>
  </si>
  <si>
    <t>44.06.700</t>
  </si>
  <si>
    <t>Cuba em aço inoxidável dupla de 715x400x140mm</t>
  </si>
  <si>
    <t>44.06.470</t>
  </si>
  <si>
    <t>Cuba em aço inoxidável simples de 600x500x350mm</t>
  </si>
  <si>
    <t>44.03.590</t>
  </si>
  <si>
    <t>Torneira de mesa para pia com bica móvel e arejador em latão fundido cromado</t>
  </si>
  <si>
    <t>44.03.900</t>
  </si>
  <si>
    <t>Secador de mãos em ABS</t>
  </si>
  <si>
    <t>90.00.004</t>
  </si>
  <si>
    <t>Triturador de resíduos, capacidade 960 a 980 ml, potência de 0,45 a 0,65 hp</t>
  </si>
  <si>
    <t>4.15</t>
  </si>
  <si>
    <t>MOBILIÁRIO E OUTROS</t>
  </si>
  <si>
    <t>23.08.040</t>
  </si>
  <si>
    <t>Armário/gabinete embutido em MDF sob medida, revestido em laminado melamínico, com portas e prateleiras - 9 UNID.</t>
  </si>
  <si>
    <t>66.02.560</t>
  </si>
  <si>
    <t>Controlador de acesso com identificação por impressão digital (biometria) e software de gerenciamento</t>
  </si>
  <si>
    <t>35.07.020</t>
  </si>
  <si>
    <t>Plataforma com 3 mastros galvanizados, h= 7,00 m</t>
  </si>
  <si>
    <t>90.00.040</t>
  </si>
  <si>
    <t>Poltrona para auditório</t>
  </si>
  <si>
    <t>90.00.100</t>
  </si>
  <si>
    <t>43.01.032</t>
  </si>
  <si>
    <t>Purificador de pressão elétrico em chapa eletrozincado pré-pintada e tampo em aço inoxidável, tipo coluna, capacidade de refrigeração de 2 l/h - conjugado</t>
  </si>
  <si>
    <t>90.00.033</t>
  </si>
  <si>
    <t>Totem para carregador de celular - ver projeto</t>
  </si>
  <si>
    <t>4.16</t>
  </si>
  <si>
    <t>FACHADAS E BRISES</t>
  </si>
  <si>
    <t>4.16.1</t>
  </si>
  <si>
    <t>90.00.050</t>
  </si>
  <si>
    <t>Revestimento em pedra mineral sintétizado ultracompacta  - CoverLam Mona 1,20 x 2,60</t>
  </si>
  <si>
    <t>4.16.2</t>
  </si>
  <si>
    <t>PASSEIO</t>
  </si>
  <si>
    <t>Concreto usinado não estrutural mínimo 200 kg cimento / m³ - 10cm</t>
  </si>
  <si>
    <t>Argamassa de regularização e/ou proteção - 3cm</t>
  </si>
  <si>
    <t>17.03.080</t>
  </si>
  <si>
    <t>Cimentado semi-áspero</t>
  </si>
  <si>
    <t>32.07.110</t>
  </si>
  <si>
    <t>Junta a base de asfalto oxidado a quente - cada 2m</t>
  </si>
  <si>
    <t>cm³</t>
  </si>
  <si>
    <t>4.17.3</t>
  </si>
  <si>
    <t>BRISE METÁLICO</t>
  </si>
  <si>
    <t>22.06.250</t>
  </si>
  <si>
    <t>Brise metálico curvo e móvel termoacústico em chapa lisa aluzinc pré-pintada - TERMOBRISE 150</t>
  </si>
  <si>
    <t>4.18</t>
  </si>
  <si>
    <t>GUARITA 2</t>
  </si>
  <si>
    <t>4.18.1</t>
  </si>
  <si>
    <t>4.18.2</t>
  </si>
  <si>
    <t>4.18.3</t>
  </si>
  <si>
    <t>4.18.4</t>
  </si>
  <si>
    <t>4.18.5</t>
  </si>
  <si>
    <t>4.18.6</t>
  </si>
  <si>
    <t>Outros</t>
  </si>
  <si>
    <t>32.06.231</t>
  </si>
  <si>
    <t>Película de controle solar refletiva na cor prata, para aplicação em vidros</t>
  </si>
  <si>
    <t>4.19</t>
  </si>
  <si>
    <t>GUARITA 01</t>
  </si>
  <si>
    <t>4.19.1</t>
  </si>
  <si>
    <t>4.19.2</t>
  </si>
  <si>
    <t>4.19.3</t>
  </si>
  <si>
    <t>4.19.4</t>
  </si>
  <si>
    <t>4.19.5</t>
  </si>
  <si>
    <t>4.19.6</t>
  </si>
  <si>
    <t>4.20</t>
  </si>
  <si>
    <t>ELEVADORES E PLATAFORMAS</t>
  </si>
  <si>
    <t>4.20.1</t>
  </si>
  <si>
    <t>PLATAFORMA ELEVATÓRIA</t>
  </si>
  <si>
    <t>30.14.040</t>
  </si>
  <si>
    <t>Plataforma para elevação até 2,00 m, nas dimensões de 900 x 1400 mm, capacidade de 250 kg - percurso superior a 1,00 m de altura</t>
  </si>
  <si>
    <t>4.20.2</t>
  </si>
  <si>
    <t>ELEVADOR PANORÂMICO</t>
  </si>
  <si>
    <t>61.01.760</t>
  </si>
  <si>
    <t>Elevador para passageiros, panorâmico, uso interno com capacidade mínima de 600 kg para quatro paradas, portas bilaterais</t>
  </si>
  <si>
    <t>61.01.800</t>
  </si>
  <si>
    <t>Fechamento em vidro laminado para caixa de elevador</t>
  </si>
  <si>
    <t>Concreto usinado, fck = 25,0 MPa</t>
  </si>
  <si>
    <t>4.21</t>
  </si>
  <si>
    <t>ESTRUTURA DO ÁTRIO</t>
  </si>
  <si>
    <t>4.21.1</t>
  </si>
  <si>
    <t>4.21.2</t>
  </si>
  <si>
    <t>11.16.080</t>
  </si>
  <si>
    <t>Lançamento e adensamento de concreto ou massa por bombeamento</t>
  </si>
  <si>
    <t>4.21.3</t>
  </si>
  <si>
    <t>4.21.4</t>
  </si>
  <si>
    <t>Argamassa de regularização e/ou proteção ( 9 cm )</t>
  </si>
  <si>
    <t>4.21.5</t>
  </si>
  <si>
    <t>ARGAMASSA</t>
  </si>
  <si>
    <t>4.22</t>
  </si>
  <si>
    <t>PREDIO B</t>
  </si>
  <si>
    <t>4.22.1</t>
  </si>
  <si>
    <t>4.22.2</t>
  </si>
  <si>
    <t>4.22.3</t>
  </si>
  <si>
    <t>4.22.4</t>
  </si>
  <si>
    <t>4.22.5</t>
  </si>
  <si>
    <t>16.33.062</t>
  </si>
  <si>
    <t>Calha, rufo, afins em chapa galvanizada nº 24 - corte 1,00 m</t>
  </si>
  <si>
    <t>4.23</t>
  </si>
  <si>
    <t>ELÉTRICA</t>
  </si>
  <si>
    <t>4.23.1</t>
  </si>
  <si>
    <t>CABINE PRIMÁRIA</t>
  </si>
  <si>
    <t>4.23.1.1</t>
  </si>
  <si>
    <t>CAIXAS DE PASSAGEM EM ALVENARIA E ELETRODUTOS</t>
  </si>
  <si>
    <t>14.01.020</t>
  </si>
  <si>
    <t>Alvenaria de embasamento em tijolo maciço comum</t>
  </si>
  <si>
    <t>11.04.020</t>
  </si>
  <si>
    <t>Concreto não estrutural executado no local, mínimo 150 kg cimento / m³</t>
  </si>
  <si>
    <t>11.04.040</t>
  </si>
  <si>
    <t>Concreto não estrutural executado no local, mínimo 200 kg cimento / m³</t>
  </si>
  <si>
    <t>38.06.180</t>
  </si>
  <si>
    <t>Eletroduto galvanizado a quente, pesado de 4´ - com acessórios</t>
  </si>
  <si>
    <t>38.13.010</t>
  </si>
  <si>
    <t>Eletroduto corrugado em polietileno de alta densidade, DN= 30 mm, com acessórios</t>
  </si>
  <si>
    <t>38.13.016</t>
  </si>
  <si>
    <t>Eletroduto corrugado em polietileno de alta densidade, DN= 40 mm, com acessórios</t>
  </si>
  <si>
    <t>38.13.020</t>
  </si>
  <si>
    <t>Eletroduto corrugado em polietileno de alta densidade, DN= 50 mm, com acessórios</t>
  </si>
  <si>
    <t>38.13.030</t>
  </si>
  <si>
    <t>Eletroduto corrugado em polietileno de alta densidade, DN= 75 mm, com acessórios</t>
  </si>
  <si>
    <t>69.03.130</t>
  </si>
  <si>
    <t>Caixa subterrânea de entrada de telefonia, tipo R1 (600 x 350 x 500) mm, padrão TELEBRÁS, com tampa</t>
  </si>
  <si>
    <t>4.23.1.2</t>
  </si>
  <si>
    <t>ENTRADA MEDIÇÃO, PROTEÇÃO E TRANSFORMAÇÃO</t>
  </si>
  <si>
    <t>68.01.850</t>
  </si>
  <si>
    <t>Poste de concreto circular, 1000 kg, H = 12,00 m</t>
  </si>
  <si>
    <t>68.01.670</t>
  </si>
  <si>
    <t>Poste de concreto circular, 300 kg, H = 9,00 m</t>
  </si>
  <si>
    <t>36.20.140</t>
  </si>
  <si>
    <t>Cruzeta de madeira de 2400 mm</t>
  </si>
  <si>
    <t>36.20.200</t>
  </si>
  <si>
    <t>Mão francesa de 700 mm</t>
  </si>
  <si>
    <t>42.05.200</t>
  </si>
  <si>
    <t>Haste de aterramento de 5/8´ x 2,40 m</t>
  </si>
  <si>
    <t>42.05.320</t>
  </si>
  <si>
    <t>Caixa de inspeção do terra cilíndrica em PVC rígido, diâmetro de 300 mm - h= 400 mm</t>
  </si>
  <si>
    <t>42.05.300</t>
  </si>
  <si>
    <t>Tampa para caixa de inspeção cilíndrica, aço galvanizado</t>
  </si>
  <si>
    <t>um</t>
  </si>
  <si>
    <t>42.20.220</t>
  </si>
  <si>
    <t>Solda exotérmica conexão cabo-haste em T, bitola do cabo de 50mm² a 95mm² para haste de 5/8" e 3/4"</t>
  </si>
  <si>
    <t>42.20.190</t>
  </si>
  <si>
    <t>Solda exotérmica conexão cabo-haste em X sobreposto, bitola do cabo de 35mm² a 50mm² para haste de 5/8" e 3/4"</t>
  </si>
  <si>
    <t>42.05.370</t>
  </si>
  <si>
    <t>Caixa de equalização, de embutir, em aço com barramento, de 400 x 400 mm e tampa</t>
  </si>
  <si>
    <t>39.04.060</t>
  </si>
  <si>
    <t>Cabo de cobre nu, têmpera mole, classe 2, de 25 mm²</t>
  </si>
  <si>
    <t>39.04.080</t>
  </si>
  <si>
    <t>Cabo de cobre nu, têmpera mole, classe 2, de 50 mm²</t>
  </si>
  <si>
    <t>39.10.120</t>
  </si>
  <si>
    <t>Terminal de pressão/compressão para cabo de 25 mm²</t>
  </si>
  <si>
    <t>39.09.020</t>
  </si>
  <si>
    <t>Conector split-bolt para cabo de 25 mm², latão, simples</t>
  </si>
  <si>
    <t>36.07.060</t>
  </si>
  <si>
    <t>Para-raios de distribuição, classe 15 kV/10 kA, completo, encapsulado com polímero</t>
  </si>
  <si>
    <t>36.06.060</t>
  </si>
  <si>
    <t>Terminal modular (mufla) unipolar externo para cabo até 70 mm²/15 kV</t>
  </si>
  <si>
    <t>36.06.080</t>
  </si>
  <si>
    <t>Terminal modular (mufla) unipolar interno para cabo até 70 mm²/15 kV</t>
  </si>
  <si>
    <t>37.20.130</t>
  </si>
  <si>
    <t>Banco de medição para transformadores TC/TP, padrão Eletropaulo e/ou Cesp</t>
  </si>
  <si>
    <t>36.05.100</t>
  </si>
  <si>
    <t>Isolador pedestal para 15 kV</t>
  </si>
  <si>
    <t>37.15.120</t>
  </si>
  <si>
    <t>Chave seccionadora tripolar sob carga para 400 A - 15 kV - com prolongador</t>
  </si>
  <si>
    <t>37.11.120</t>
  </si>
  <si>
    <t>Base de fusível tripolar de 15 kV</t>
  </si>
  <si>
    <t>37.12.120</t>
  </si>
  <si>
    <t>Fusível tipo HH para 15 kV de 2,5 A até 50 A</t>
  </si>
  <si>
    <t>37.13.530</t>
  </si>
  <si>
    <t>Disjuntor fixo PVO trifásico, 15 kV, 630 A x 350 MVA, com relé de proteção de sobrecorrente e transformadores de corrente</t>
  </si>
  <si>
    <t>36.09.410</t>
  </si>
  <si>
    <t>Transformador de potência trifásico de 45 kVA, classe 15 kV, a seco</t>
  </si>
  <si>
    <t>36.09.370</t>
  </si>
  <si>
    <t>Transformador de potência trifásico de 300 kVA, classe 15 kV, a seco</t>
  </si>
  <si>
    <t>36.09.060</t>
  </si>
  <si>
    <t>Transformador de potência trifásico de 500 kVA, classe 15 kV, a seco</t>
  </si>
  <si>
    <t>36.20.010</t>
  </si>
  <si>
    <t>Vergalhão de cobre eletrolítico, diâmetro de 3/8´</t>
  </si>
  <si>
    <t>36.20.050</t>
  </si>
  <si>
    <t>Terminal para vergalhão, diâmetro de 3/8´</t>
  </si>
  <si>
    <t>36.20.030</t>
  </si>
  <si>
    <t>União angular para vergalhão, diâmetro de 3/8´</t>
  </si>
  <si>
    <t>36.20.070</t>
  </si>
  <si>
    <t>Prensa vergalhão ´T´, diâmetro de 3/8´</t>
  </si>
  <si>
    <t>39.06.060</t>
  </si>
  <si>
    <t>Cabo de cobre de 25 mm², isolamento 8,7/15 kV - isolação EPR 90°C</t>
  </si>
  <si>
    <t>39.21.070</t>
  </si>
  <si>
    <t>Cabo de cobre flexível de 25 mm², isolamento 0,6/1kV - isolação HEPR 90°C</t>
  </si>
  <si>
    <t>36.20.350</t>
  </si>
  <si>
    <t>Caixa porta luvas em madeira, com tampa</t>
  </si>
  <si>
    <t>36.20.180</t>
  </si>
  <si>
    <t>Luva isolante de borracha, acima de 10 até 20 kV</t>
  </si>
  <si>
    <t>par</t>
  </si>
  <si>
    <t>36.20.330</t>
  </si>
  <si>
    <t>Luva de couro para proteção de luva isolante</t>
  </si>
  <si>
    <t>36.20.380</t>
  </si>
  <si>
    <t>Tapete de borracha isolante elétrico de 1000 x 1000 mm</t>
  </si>
  <si>
    <t>4.23.2</t>
  </si>
  <si>
    <t>QGBT 1 E 2</t>
  </si>
  <si>
    <t>37.06.014</t>
  </si>
  <si>
    <t>Painel monobloco autoportante em chapa de aço de 2,0 mm de espessura, com proteção mínima IP 54 - sem componentes</t>
  </si>
  <si>
    <t>37.13.740</t>
  </si>
  <si>
    <t>Disjuntor série universal, em caixa moldada, térmico fixo e magnético ajustável, tripolar 600 V, corrente de 700 A até 800 A</t>
  </si>
  <si>
    <t>37.25.090</t>
  </si>
  <si>
    <t>Disjuntor em caixa moldada tripolar, térmico e magnético fixos, tensão de isolamento 480/690V, de 10A a 60A</t>
  </si>
  <si>
    <t>37.25.100</t>
  </si>
  <si>
    <t>Disjuntor em caixa moldada tripolar, térmico e magnético fixos, tensão de isolamento 480/690V, de 70A até 150A</t>
  </si>
  <si>
    <t>37.25.110</t>
  </si>
  <si>
    <t xml:space="preserve">Disjuntor em caixa moldada tripolar, térmico e magnético fixos, tensão de isolamento 415/690V, de 175A a 250A
</t>
  </si>
  <si>
    <t>37.13.720</t>
  </si>
  <si>
    <t>Disjuntor série universal, em caixa moldada, térmico fixo e magnético ajustável, tripolar 600 V, corrente de 300 A até 400 A</t>
  </si>
  <si>
    <t>37.10.010</t>
  </si>
  <si>
    <t>Barramento de cobre nu</t>
  </si>
  <si>
    <t>39.21.130</t>
  </si>
  <si>
    <t>Cabo de cobre flexível de 185 mm², isolamento 0,6/1kV - isolação HEPR 90°C</t>
  </si>
  <si>
    <t>39.21.110</t>
  </si>
  <si>
    <t>Cabo de cobre flexível de 95 mm², isolamento 0,6/1kV - isolação HEPR 90°C</t>
  </si>
  <si>
    <t>39.10.280</t>
  </si>
  <si>
    <t>Terminal de pressão/compressão para cabo de 185 mm²</t>
  </si>
  <si>
    <t>39.10.240</t>
  </si>
  <si>
    <t>Terminal de pressão/compressão para cabo de 95 mm²</t>
  </si>
  <si>
    <t>37.21.010</t>
  </si>
  <si>
    <t>Capacitor de potência trifásico de 10 kVAr, 220 V/60 Hz, para correção de fator de potência</t>
  </si>
  <si>
    <t>4.23.3</t>
  </si>
  <si>
    <t>CABOS ALIMENTADORES</t>
  </si>
  <si>
    <t>39.21.050</t>
  </si>
  <si>
    <t>Cabo de cobre flexível de 10 mm², isolamento 0,6/1kV - isolação HEPR 90°C</t>
  </si>
  <si>
    <t>39.21.060</t>
  </si>
  <si>
    <t>Cabo de cobre flexível de 16 mm², isolamento 0,6/1kV - isolação HEPR 90°C</t>
  </si>
  <si>
    <t>39.21.080</t>
  </si>
  <si>
    <t>Cabo de cobre flexível de 35 mm², isolamento 0,6/1kV - isolação HEPR 90°C</t>
  </si>
  <si>
    <t>39.21.090</t>
  </si>
  <si>
    <t>Cabo de cobre flexível de 50 mm², isolamento 0,6/1kV - isolação HEPR 90°C</t>
  </si>
  <si>
    <t>39.10.060</t>
  </si>
  <si>
    <t>Terminal de pressão/compressão para cabo de 6 até 10 mm²</t>
  </si>
  <si>
    <t>39.10.080</t>
  </si>
  <si>
    <t>Terminal de pressão/compressão para cabo de 16 mm²</t>
  </si>
  <si>
    <t>39.10.130</t>
  </si>
  <si>
    <t>Terminal de pressão/compressão para cabo de 35 mm²</t>
  </si>
  <si>
    <t>39.10.160</t>
  </si>
  <si>
    <t>Terminal de pressão/compressão para cabo de 50 mm²</t>
  </si>
  <si>
    <t>38.21.120</t>
  </si>
  <si>
    <t>Eletrocalha lisa galvanizada a fogo, 100 x 50 mm, com acessórios e septo</t>
  </si>
  <si>
    <t>38.21.330</t>
  </si>
  <si>
    <t>Eletrocalha lisa galvanizada a fogo, 200 x 100 mm, com acessórios e septo</t>
  </si>
  <si>
    <t>38.22.620</t>
  </si>
  <si>
    <t>Tampa de encaixe para eletrocalha, galvanizada a fogo, L= 100mm</t>
  </si>
  <si>
    <t>38.22.640</t>
  </si>
  <si>
    <t>Tampa de encaixe para eletrocalha, galvanizada a fogo, L= 200mm</t>
  </si>
  <si>
    <t>38.23.020</t>
  </si>
  <si>
    <t>Suporte para eletrocalha, galvanizado a fogo, 100x50mm</t>
  </si>
  <si>
    <t>38.23.130</t>
  </si>
  <si>
    <t>Suporte para eletrocalha, galvanizado a fogo, 200x100mm</t>
  </si>
  <si>
    <t>38.07.200</t>
  </si>
  <si>
    <t>Vergalhão com rosca, porca e arruela de diâmetro 3/8´ (tirante)</t>
  </si>
  <si>
    <t>38.07.030</t>
  </si>
  <si>
    <t>Grampo tipo ´C´ diâmetro 3/8`, com balancim tamanho grande</t>
  </si>
  <si>
    <t>4.23.4</t>
  </si>
  <si>
    <t>QUADROS</t>
  </si>
  <si>
    <t>90.00.016</t>
  </si>
  <si>
    <t>Quadro de distribuição  de sobrepor, para disjuntores 18 DIN - 150 A - sem componentes</t>
  </si>
  <si>
    <t>90.00.017</t>
  </si>
  <si>
    <t>Quadro de distribuição de sobrepor, para disjuntores 24 DIN - 150 A - sem componentes</t>
  </si>
  <si>
    <t>90.00.018</t>
  </si>
  <si>
    <t>Quadro de distribuição de sobrepor, para disjuntores 34 DIN - 150 A - sem componentes</t>
  </si>
  <si>
    <t>37.24.032</t>
  </si>
  <si>
    <t>Supressor de surto monofásico, Fase-Terra, In &gt; ou = 20 kA, Imax. de surto de 50 até 80 Ka</t>
  </si>
  <si>
    <t>37.24.040</t>
  </si>
  <si>
    <t>Supressor de surto monofásico, Neutro-Terra, In &gt; ou = 20 kA, Imax. de surto de 65 até 80 kA</t>
  </si>
  <si>
    <t>37.13.880</t>
  </si>
  <si>
    <t>Mini-disjuntor termomagnético, tripolar 220/380 V, corrente de 10 A até 32 A</t>
  </si>
  <si>
    <t>37.13.890</t>
  </si>
  <si>
    <t>Mini-disjuntor termomagnético, tripolar 220/380 V, corrente de 40 A até 50 A</t>
  </si>
  <si>
    <t>37.13.900</t>
  </si>
  <si>
    <t>Mini-disjuntor termomagnético, tripolar 220/380 V, corrente de 63 A</t>
  </si>
  <si>
    <t>37.13.910</t>
  </si>
  <si>
    <t>Mini-disjuntor termomagnético, tripolar 400 V, corrente de 80 A até 125 A</t>
  </si>
  <si>
    <t>40.10.016</t>
  </si>
  <si>
    <t>Contator de potência 12 A - 1na+1nf</t>
  </si>
  <si>
    <t>40.20.050</t>
  </si>
  <si>
    <t>Sinalizador com lâmpada</t>
  </si>
  <si>
    <t>40.20.060</t>
  </si>
  <si>
    <t>Botão de comando duplo sem sinalizador</t>
  </si>
  <si>
    <t>90.00.019</t>
  </si>
  <si>
    <t>Caixa de comando 500x400x200</t>
  </si>
  <si>
    <t>37.11.020</t>
  </si>
  <si>
    <t>Base de fusível Diazed completa para 25 A</t>
  </si>
  <si>
    <t>37.12.200</t>
  </si>
  <si>
    <t>Fusível diazed retardado de 2 A até 25 A</t>
  </si>
  <si>
    <t>40.10.040</t>
  </si>
  <si>
    <t>Contator de potência 12 A - 2na+2nf</t>
  </si>
  <si>
    <t>40.11.020</t>
  </si>
  <si>
    <t>Relé bimetálico de sobrecarga para acoplamento direto, faixas de ajuste de 9,0/12 A</t>
  </si>
  <si>
    <t>40.12.210</t>
  </si>
  <si>
    <t>Chave comutadora/seletora com 3 polos e 3 posições para 25 A</t>
  </si>
  <si>
    <t>40.20.300</t>
  </si>
  <si>
    <t>Chave de nível tipo boia pendular (pera), com contato microswitch</t>
  </si>
  <si>
    <t>90.00.020</t>
  </si>
  <si>
    <t>Chave seletora 03 posições - fixa</t>
  </si>
  <si>
    <t>90.00.021</t>
  </si>
  <si>
    <t>borne SAK até 4mm²</t>
  </si>
  <si>
    <t>39.10.050</t>
  </si>
  <si>
    <t>Terminal de compressão para cabo de 2,5 mm²</t>
  </si>
  <si>
    <t>40.10.060</t>
  </si>
  <si>
    <t>Contator de potência 16 A - 2na+2nf</t>
  </si>
  <si>
    <t>40.11.030</t>
  </si>
  <si>
    <t>Relé bimetálico de sobrecarga para acoplamento direto, faixas de ajuste de 20/32 A até 50/63 A</t>
  </si>
  <si>
    <t>90.00.023</t>
  </si>
  <si>
    <t>4.23.5</t>
  </si>
  <si>
    <t>GUARITA</t>
  </si>
  <si>
    <t>41.31.070</t>
  </si>
  <si>
    <t>Luminária LED quadrada de sobrepor com difusor prismático translúcido, 4000 K, fluxo luminoso de 1363 a 1800 lm, potência de 15 a 19 W</t>
  </si>
  <si>
    <t>41.31.072</t>
  </si>
  <si>
    <t>Luminária LED quadrada de sobrepor com difusor translúcido, 4000 K, fluxo luminoso de 4140 a 4456 lm, potência de 37 a 39 W</t>
  </si>
  <si>
    <t>41.07.060</t>
  </si>
  <si>
    <t>Lâmpada fluorescente tubular, base bipino bilateral de 28 W</t>
  </si>
  <si>
    <t>40.05.020</t>
  </si>
  <si>
    <t>Interruptor com 1 tecla simples e placa</t>
  </si>
  <si>
    <t>40.07.010</t>
  </si>
  <si>
    <t>Caixa em PVC de 4´ x 2´</t>
  </si>
  <si>
    <t>38.19.030</t>
  </si>
  <si>
    <t>Eletroduto de PVC corrugado flexível leve, diâmetro externo de 25 mm</t>
  </si>
  <si>
    <t>39.26.020</t>
  </si>
  <si>
    <t>Cabo de cobre flexível de 2,5 mm², isolamento 0,6/1 kV - isolação HEPR 90°C - baixa emissão de fumaça e gases</t>
  </si>
  <si>
    <t>38.19.020</t>
  </si>
  <si>
    <t>Eletroduto de PVC corrugado flexível leve, diâmetro externo de 20 mm</t>
  </si>
  <si>
    <t>4.23.6</t>
  </si>
  <si>
    <t>ILUMINAÇÃO INTERNA</t>
  </si>
  <si>
    <t>41.31.060</t>
  </si>
  <si>
    <t>Luminária LED quadrada de embutir com difusor em translúcido, 4000 K, fluxo luminoso de 3780 a 4140 lm, potência de 31 a 37 W</t>
  </si>
  <si>
    <t>41.31.085</t>
  </si>
  <si>
    <t>Luminária LED redonda de sobrepor com difusor recuado translucido, 4000 K, fluxo luminoso de 800 a 1060 lm, potência de 9 a 10 W</t>
  </si>
  <si>
    <t>90.00.051</t>
  </si>
  <si>
    <t>Luminária LED quadrada de embutir com difusor translúcido, 6500K fluxo luminoso de 1550 lm, potência de 18W</t>
  </si>
  <si>
    <t>41.12.210</t>
  </si>
  <si>
    <t>Projetor LED modular de 150 a 200W, eficiência mínima de 125 l/W, para uso externo</t>
  </si>
  <si>
    <t>90.00.028</t>
  </si>
  <si>
    <t>Arandela Decorativa comLED integrado, 3000 K de sobrepor , fluxo luminoso de 70 lm e pot\ência de 1,5W</t>
  </si>
  <si>
    <t>41.14.670</t>
  </si>
  <si>
    <t>Luminária triangular de sobrepor tipo arandela para fluorescente compacta de 15/20/23W</t>
  </si>
  <si>
    <t>41.02.580</t>
  </si>
  <si>
    <t>Lâmpada LED 13,5W, com base E-27, 1400 até 1510lm</t>
  </si>
  <si>
    <t>38.07.340</t>
  </si>
  <si>
    <t>Perfilado liso 38 x 38 mm - com acessórios</t>
  </si>
  <si>
    <t>40.05.080</t>
  </si>
  <si>
    <t>Interruptor com 1 tecla paralelo e placa</t>
  </si>
  <si>
    <t>40.20.240</t>
  </si>
  <si>
    <t>Plugue com 2P+T de 10A, 250V</t>
  </si>
  <si>
    <t>40.04.230</t>
  </si>
  <si>
    <t>Tomada de canaleta/perfilado universal 2P+T, com caixa e tampa</t>
  </si>
  <si>
    <t>4.23.7</t>
  </si>
  <si>
    <t>ILUMINAÇÃO EXTERNA</t>
  </si>
  <si>
    <t>41.11.090</t>
  </si>
  <si>
    <t>Luminária com corpo em tubo de alumínio tipo balizador para uso externo</t>
  </si>
  <si>
    <t>41.11.703</t>
  </si>
  <si>
    <t>Luminária LED retangular para poste de 10.400 até 13.200 lm, eficiência mínima 107 lm/W</t>
  </si>
  <si>
    <t>41.10.490</t>
  </si>
  <si>
    <t>Poste telecônico reto em aço SAE 1010/1020 galvanizado a fogo, com base, altura de 7,00 m</t>
  </si>
  <si>
    <t>41.11.440</t>
  </si>
  <si>
    <t>Suporte tubular de fixação em poste para 1 luminária tipo pétala</t>
  </si>
  <si>
    <t>49.06.430</t>
  </si>
  <si>
    <t>Tampão em ferro fundido de 300 x 300 mm, classe B 125 (ruptura &gt; 125 kN)</t>
  </si>
  <si>
    <t>06.01.020</t>
  </si>
  <si>
    <t>Escavação manual em solo de 1ª e 2ª categoria em campo aberto</t>
  </si>
  <si>
    <t>06.11.020</t>
  </si>
  <si>
    <t>Reaterro manual para simples regularização sem compactação</t>
  </si>
  <si>
    <t>38.19.210</t>
  </si>
  <si>
    <t>Eletroduto de PVC corrugado flexível reforçado, diâmetro externo de 25 mm</t>
  </si>
  <si>
    <t>39.26.030</t>
  </si>
  <si>
    <t>Cabo de cobre flexível de 4 mm², isolamento 0,6/1 kV -  isolação HEPR 90°C - baixa emissão de fumaça e gases</t>
  </si>
  <si>
    <t>4.23.8</t>
  </si>
  <si>
    <t>SPDA</t>
  </si>
  <si>
    <t>42.01.090</t>
  </si>
  <si>
    <t>Captor tipo terminal aéreo, h= 300 mm, diâmetro de 1/4´ em cobre</t>
  </si>
  <si>
    <t>42.05.100</t>
  </si>
  <si>
    <t>Caixa de inspeção suspensa</t>
  </si>
  <si>
    <t>42.05.110</t>
  </si>
  <si>
    <t>Conector cabo/haste de 3/4´</t>
  </si>
  <si>
    <t>42.05.120</t>
  </si>
  <si>
    <t>Conector de emenda em latão para cabo de até 50 mm² com 4 parafusos</t>
  </si>
  <si>
    <t>42.05.160</t>
  </si>
  <si>
    <t>Conector olhal cabo/haste de 5/8´</t>
  </si>
  <si>
    <t>42.05.250</t>
  </si>
  <si>
    <t>Barra condutora chata em alumínio de 3/4´ x 1/4´, inclusive acessórios de fixação</t>
  </si>
  <si>
    <t>42.05.580</t>
  </si>
  <si>
    <t>Terminal estanhado com 1 furo e 1 compressão - 35 mm²</t>
  </si>
  <si>
    <t>42.20.230</t>
  </si>
  <si>
    <t>Solda exotérmica conexão cabo-haste na lateral, bitola do cabo de 25mm² a 70mm² para haste de 5/8" e 3/4"</t>
  </si>
  <si>
    <t>42.20.130</t>
  </si>
  <si>
    <t>Solda exotérmica conexão cabo-cabo horizontal em X sobreposto, bitola do cabo de 50-50mm² a 95-50mm²</t>
  </si>
  <si>
    <t>39.04.070</t>
  </si>
  <si>
    <t>Cabo de cobre nu, têmpera mole, classe 2, de 35 mm²</t>
  </si>
  <si>
    <t>38.01.060</t>
  </si>
  <si>
    <t>Eletroduto de PVC rígido roscável de 1´ - com acessórios</t>
  </si>
  <si>
    <t>42.05.270</t>
  </si>
  <si>
    <t>Conector em latão estanhado para cabos de 16 a 50 mm² e vergalhões até 3/8"</t>
  </si>
  <si>
    <t>42.05.330</t>
  </si>
  <si>
    <t>Caixa de inspeção do terra cilíndrica em PVC rígido, diâmetro de 300 mm - h= 600 mm</t>
  </si>
  <si>
    <t>4.23.9</t>
  </si>
  <si>
    <t>IMPLANTAÇÃO</t>
  </si>
  <si>
    <t>68.01.620</t>
  </si>
  <si>
    <t>Poste de concreto duplo T  200 kg, H = 9,00 m</t>
  </si>
  <si>
    <t>36.03.020</t>
  </si>
  <si>
    <t>Caixa de medição polifásica (500 x 600 x 200) mm, padrão concessionárias</t>
  </si>
  <si>
    <t>38.01.080</t>
  </si>
  <si>
    <t>Eletroduto de PVC rígido roscável de 1 1/4´ - com acessórios</t>
  </si>
  <si>
    <t>38.01.040</t>
  </si>
  <si>
    <t>Eletroduto de PVC rígido roscável de 3/4´ - com acessórios</t>
  </si>
  <si>
    <t>90.00.003</t>
  </si>
  <si>
    <t>Pontalete de pinus, 3´ x 3´ - bruto altura de 4,0m e braço de 05,m</t>
  </si>
  <si>
    <t>38.04.060</t>
  </si>
  <si>
    <t>Eletroduto galvanizado, médio de 1´ - com acessórios</t>
  </si>
  <si>
    <t>38.06.040</t>
  </si>
  <si>
    <t>Eletroduto galvanizado a quente, pesado de 3/4´ - com acessórios</t>
  </si>
  <si>
    <t>38.06.080</t>
  </si>
  <si>
    <t>Eletroduto galvanizado a quente, pesado de 1 1/4´ - com acessórios</t>
  </si>
  <si>
    <t>38.06.100</t>
  </si>
  <si>
    <t>Eletroduto galvanizado a quente, pesado de 1 1/2´ - com acessórios</t>
  </si>
  <si>
    <t>38.06.160</t>
  </si>
  <si>
    <t>Eletroduto galvanizado a quente, pesado de 3´ - com acessórios</t>
  </si>
  <si>
    <t>38.21.130</t>
  </si>
  <si>
    <t>Eletrocalha lisa galvanizada a fogo, 150 x 50 mm, com acessórios</t>
  </si>
  <si>
    <t>38.22.630</t>
  </si>
  <si>
    <t>Tampa de encaixe para eletrocalha, galvanizada a fogo, L= 150mm</t>
  </si>
  <si>
    <t>38.23.210</t>
  </si>
  <si>
    <t>Mão francesa simples, galvanizada a fogo, L= 200mm</t>
  </si>
  <si>
    <t>40.06.060</t>
  </si>
  <si>
    <t>Condulete metálico de 1´</t>
  </si>
  <si>
    <t>40.06.080</t>
  </si>
  <si>
    <t>Condulete metálico de 1 1/4´</t>
  </si>
  <si>
    <t>40.06.160</t>
  </si>
  <si>
    <t>Condulete metálico de 3´</t>
  </si>
  <si>
    <t>39.26.040</t>
  </si>
  <si>
    <t>Cabo de cobre flexível de 6 mm², isolamento 0,6/1 kV - isolação HEPR 90°C - baixa emissão de fumaça e gases</t>
  </si>
  <si>
    <t>39.26.050</t>
  </si>
  <si>
    <t>Cabo de cobre flexível de 10 mm², isolamento 0,6/1 kV - isolação HEPR 90°C - baixa emissão de fumaça e gases</t>
  </si>
  <si>
    <t>39.24.151</t>
  </si>
  <si>
    <t>Cabo de cobre flexível de 3 x 1,5 mm², isolamento 500 V - isolação PP 70°C</t>
  </si>
  <si>
    <t>4.23.10</t>
  </si>
  <si>
    <t>ALMOXARIFADO</t>
  </si>
  <si>
    <t>4.23.11</t>
  </si>
  <si>
    <t>TOTEM</t>
  </si>
  <si>
    <t>40.20.320</t>
  </si>
  <si>
    <t>Placa/espelho em latão escovado 4´ x 4´, para 01 tomada elétrica</t>
  </si>
  <si>
    <t>40.02.010</t>
  </si>
  <si>
    <t>Caixa de tomada em alumínio para piso 4´ x 4´</t>
  </si>
  <si>
    <t>90.00.053</t>
  </si>
  <si>
    <t xml:space="preserve">Conjunto de tomada e USB ref. PIAL + </t>
  </si>
  <si>
    <t>5.</t>
  </si>
  <si>
    <t>LIMPEZA GERAL DA OBRA</t>
  </si>
  <si>
    <t>55.01.020</t>
  </si>
  <si>
    <t>Limpeza final da obra</t>
  </si>
  <si>
    <t>6.</t>
  </si>
  <si>
    <t>SISTEMA DE AR CONDICIONADO</t>
  </si>
  <si>
    <t>6.1</t>
  </si>
  <si>
    <t>EQUIPAMENTOS</t>
  </si>
  <si>
    <t>61.10.001</t>
  </si>
  <si>
    <t>Resfriadora de líquidos (Chiller), com compressor e condensação à ar, capacidade de 120 TR</t>
  </si>
  <si>
    <t>61.10.230</t>
  </si>
  <si>
    <t>Tratamento de ar compacta Fancolete Hidrônico tipo piso-teto, vazão de ar nominal 2.166 m³/h, capacidade de refrigeração 48.000 Btu/h - 4,0 TR</t>
  </si>
  <si>
    <t>61.10.220</t>
  </si>
  <si>
    <t>Tratamento de ar compacta Fancolete Hidrônico tipo piso-teto, vazão de ar nominal 1.758 m³/h, capacidade de refrigeração 36.000 Btu/h - 3,0 TR</t>
  </si>
  <si>
    <t>61.10.210</t>
  </si>
  <si>
    <t>Tratamento de ar compacta Fancolete Hidrônico tipo piso-teto, vazão de ar nominal 1.215 m³/h, capacidade de refrigeração 25.000 Btu/h - 2,1 TR</t>
  </si>
  <si>
    <t>99.00.033</t>
  </si>
  <si>
    <t>Tratamento de ar compacta fancolete hidrônico tipo piso-teto, vazão de ar nominal 637 m³/h, capacidade de refrigeração 60.000 Btu/h - 5,0 TR</t>
  </si>
  <si>
    <t>61.10.200</t>
  </si>
  <si>
    <t>Tratamento de ar compacta fancolete hidrônico tipo piso-teto/hiwall, vazão de ar ominal 637 m³/h, capacidade de refrigeração 14.000 Btu/h - 1,2 TR</t>
  </si>
  <si>
    <t>61.10.260</t>
  </si>
  <si>
    <t>Tratamento de ar compacta fancolete hidrônico tipo cassete, capacidade de refrigeração 25.000 Btu/h - 2,1 TR</t>
  </si>
  <si>
    <t>61.10.270</t>
  </si>
  <si>
    <t>Tratamento de ar compacta fancolete hidrônico tipo cassete, capacidade de refrigeração 32.000 Btu/h - 2,6 TR</t>
  </si>
  <si>
    <t>43.10.450</t>
  </si>
  <si>
    <t>Conjunto motor-bomba (centrífuga) 30 cv, monoestágio, Hman= 20 a 50 mca, Q= 197 a 112 m³/h</t>
  </si>
  <si>
    <t>61.14.070</t>
  </si>
  <si>
    <t>Caixa ventiladora com ventilador centrífugo, vazão 1.710 m³/h, pressão 35 mmCA - 220/380 V / 60Hz</t>
  </si>
  <si>
    <t>61.14.080</t>
  </si>
  <si>
    <t>Caixa ventiladora com ventilador centrífugo, vazão 1.190 m³/h, pressão 35 mmCA - 220/380 V/60Hz</t>
  </si>
  <si>
    <t>61.14.050</t>
  </si>
  <si>
    <t>Caixa ventiladora com ventilador centrífugo, vazão 8.800 m³/h, pressão 35 mmCA - 220/380 V /</t>
  </si>
  <si>
    <t>43.07.350</t>
  </si>
  <si>
    <t>Ar condicionado a frio, tipo split parede com capacidade de 24.000 BTU/h</t>
  </si>
  <si>
    <t>43.07.330</t>
  </si>
  <si>
    <t>Ar condicionado a frio, tipo split parede com capacidade de 12.000 BTU/h</t>
  </si>
  <si>
    <t>43.05.030</t>
  </si>
  <si>
    <t>Exaustor elétrico em plástico, vazão de 150 a 190m³/h</t>
  </si>
  <si>
    <t>6.2</t>
  </si>
  <si>
    <t>QUADRO ELETRICO DA CAG</t>
  </si>
  <si>
    <t>Painel autoportante em chapa de aço de 2 mm de espessura, com proteção mínima IP 54 - sem componentes</t>
  </si>
  <si>
    <t>Disjuntor em caixa moldada tripolar, térmico e magnético fixos, tensão de isolamento 415/690V, de 175A a 250A</t>
  </si>
  <si>
    <t>37.13.640</t>
  </si>
  <si>
    <t>Disjuntor termomagnético, bipolar 220/380 V, corrente de 60 A até 100 A</t>
  </si>
  <si>
    <t>37.13.630</t>
  </si>
  <si>
    <t>Disjuntor termomagnético, bipolar 220/380 V, corrente de 10 A até 50 A</t>
  </si>
  <si>
    <t>37.20.190</t>
  </si>
  <si>
    <t>Inversor de frequência para variação de velocidade em motores, potência de 0,25 a 20 cv</t>
  </si>
  <si>
    <t>40.10.132</t>
  </si>
  <si>
    <t>Contator de potência 65 A - 2na+2nf</t>
  </si>
  <si>
    <t>40.20.100</t>
  </si>
  <si>
    <t>Botoeira de comando liga-desliga, sem sinalização</t>
  </si>
  <si>
    <t>40.20.110</t>
  </si>
  <si>
    <t>Alarme sonoro bitonal 220 V para painel de comando</t>
  </si>
  <si>
    <t>40.12.200</t>
  </si>
  <si>
    <t>Chave comutadora/seletora com 1 pólo e 2 posições para 25 A</t>
  </si>
  <si>
    <t>40.13.010</t>
  </si>
  <si>
    <t>Chave comutadora para amperímetro</t>
  </si>
  <si>
    <t>40.13.040</t>
  </si>
  <si>
    <t>Amperímetro de ferro móvel de 96x96mm, para ligação em transformador de corrente, escala fixa de 0A/50A até 0A/2,0kA</t>
  </si>
  <si>
    <t>40.14.010</t>
  </si>
  <si>
    <t>Chave comutadora para voltímetro</t>
  </si>
  <si>
    <t>40.14.030</t>
  </si>
  <si>
    <t>Voltímetro de ferro móvel de 96 x 96 mm, escalas variáveis de 0/150 V, 0/250 V, 0/300 V, 0/500 V e 0/600 V</t>
  </si>
  <si>
    <t>40.10.510</t>
  </si>
  <si>
    <t>Contator auxiliar - 2na+2nf</t>
  </si>
  <si>
    <t>6.3</t>
  </si>
  <si>
    <t>QUADRO ELETRICO DAS CAIXAS DE VENTILAÇÃO</t>
  </si>
  <si>
    <t>37.13.610</t>
  </si>
  <si>
    <t>Disjuntor termomagnético, unipolar 127/220 V, corrente de 35 A até 50 A</t>
  </si>
  <si>
    <t>40.10.080</t>
  </si>
  <si>
    <t>Contator de potência 22 A/25 A - 2na+2nf</t>
  </si>
  <si>
    <t>6.4</t>
  </si>
  <si>
    <t>REDE DE DUTOS</t>
  </si>
  <si>
    <t>61.20.450</t>
  </si>
  <si>
    <t>Duto em chapa de aço galvanizado</t>
  </si>
  <si>
    <t>61.10.320</t>
  </si>
  <si>
    <t>Duto flexível aluminizado, seção circular de 20cm (8")</t>
  </si>
  <si>
    <t>32.11.420</t>
  </si>
  <si>
    <t>Manta em espuma elastomérica, espessura de 19 a 26 mm, para isolamento térmico de tubulação acima de 6´</t>
  </si>
  <si>
    <t>62.20.350</t>
  </si>
  <si>
    <t>Coifa em aço inoxidável com filtro e exaustor axial - área de 7,51 até 16,00 m²</t>
  </si>
  <si>
    <t>6.5</t>
  </si>
  <si>
    <t>BOCAS DE AR</t>
  </si>
  <si>
    <t>61.10.564</t>
  </si>
  <si>
    <t>Grelha de insuflação de ar em alumínio anodizado, de dupla deflexão, tamanho: até 0,10 m²</t>
  </si>
  <si>
    <t>61.10.578</t>
  </si>
  <si>
    <t>Grelha de retorno/exaustão com registro, tamanho: 0,41 m² a 0,65 m²</t>
  </si>
  <si>
    <t>61.10.582</t>
  </si>
  <si>
    <t>Veneziana com tela</t>
  </si>
  <si>
    <t>23.20.160</t>
  </si>
  <si>
    <t>Folha de porta veneziana maciça, sob medida</t>
  </si>
  <si>
    <t>6.6</t>
  </si>
  <si>
    <t>REDE HIDRAULICA DE AGUA GELADA</t>
  </si>
  <si>
    <t>46.07.030</t>
  </si>
  <si>
    <t>Tubo galvanizado DN= 1´, inclusive conexões</t>
  </si>
  <si>
    <t>46.07.040</t>
  </si>
  <si>
    <t>Tubo galvanizado DN= 1 1/4´, inclusive conexões</t>
  </si>
  <si>
    <t>46.07.050</t>
  </si>
  <si>
    <t>Tubo galvanizado DN= 1 1/2´, inclusive conexões</t>
  </si>
  <si>
    <t>46.07.060</t>
  </si>
  <si>
    <t>Tubo galvanizado DN= 2´, inclusive conexões</t>
  </si>
  <si>
    <t>46.07.070</t>
  </si>
  <si>
    <t>Tubo galvanizado DN= 2 1/2´, inclusive conexões</t>
  </si>
  <si>
    <t>46.07.080</t>
  </si>
  <si>
    <t>Tubo galvanizado DN= 3´, inclusive conexões</t>
  </si>
  <si>
    <t>46.07.090</t>
  </si>
  <si>
    <t>Tubo galvanizado DN= 4´, inclusive conexões</t>
  </si>
  <si>
    <t>46.21.090</t>
  </si>
  <si>
    <t>Tubo de aço carbono preto sem costura Schedule 40, DN= 5´ - inclusive conexões</t>
  </si>
  <si>
    <t>46.07.100</t>
  </si>
  <si>
    <t>Tubo galvanizado DN= 6´, inclusive conexões</t>
  </si>
  <si>
    <t>61.20.120</t>
  </si>
  <si>
    <t>Ligação típica, (cavalete), para ar condicionado ´fancoil´, diâmetro de 1´</t>
  </si>
  <si>
    <t>61.20.110</t>
  </si>
  <si>
    <t>Ligação típica, (cavalete), para ar condicionado ´fancoil´, diâmetro de 3/4´</t>
  </si>
  <si>
    <t>47.05.160</t>
  </si>
  <si>
    <t>Válvula de retenção vertical em bronze, DN= 4´</t>
  </si>
  <si>
    <t>47.05.296</t>
  </si>
  <si>
    <t>Válvula de gaveta em bronze, haste ascendente, classe 150 libras para vapor saturado e 300 libras para água, óleo e gás, DN= 4´</t>
  </si>
  <si>
    <t>47.05.430</t>
  </si>
  <si>
    <t>Válvula de gaveta em bronze, classe 125 libras para vapor e classe 200 libras para água, óleo e gás, DN= 3´</t>
  </si>
  <si>
    <t>47.05.394</t>
  </si>
  <si>
    <t>Válvula globo em bronze, classe 150 libras para vapor saturado e 300 libras para água, óleo e gás, DN= 4´</t>
  </si>
  <si>
    <t>47.05.392</t>
  </si>
  <si>
    <t>Válvula globo em bronze, classe 150 libras para vapor saturado e 300 libras para água, óleo e gás, DN= 3´</t>
  </si>
  <si>
    <t>48.02.401</t>
  </si>
  <si>
    <t>Reservatório em polietileno com tampa de rosca, capacidade de 500 litros</t>
  </si>
  <si>
    <t>47.20.181</t>
  </si>
  <si>
    <t>Filtro Y em aço carbono, classe 150 libras, conexões flangeadas, DN= 4''</t>
  </si>
  <si>
    <t>32.11.320</t>
  </si>
  <si>
    <t>Isolamento térmico em espuma elastomérica, espessura de 19 a 26 mm, para tubulação de 1 1/8´ (cobre) ou 3/4´ (ferro)</t>
  </si>
  <si>
    <t>32.11.330</t>
  </si>
  <si>
    <t>Isolamento térmico em espuma elastomérica, espessura de 19 a 26 mm, para tubulação de 1 3/8´ (cobre) ou 1´ (ferro)</t>
  </si>
  <si>
    <t>32.11.340</t>
  </si>
  <si>
    <t>Isolamento térmico em espuma elastomérica, espessura de 19 a 26 mm, para tubulação de 1 5/8´ (cobre) ou 1 1/4´ (ferro)</t>
  </si>
  <si>
    <t>32.11.350</t>
  </si>
  <si>
    <t>Isolamento térmico em espuma elastomérica, espessura de 19 a 26 mm, para tubulação de 1 1/2´ (ferro)</t>
  </si>
  <si>
    <t>32.11.360</t>
  </si>
  <si>
    <t>Isolamento térmico em espuma elastomérica, espessura de 19 a 26 mm, para tubulação de 2´ (ferro)</t>
  </si>
  <si>
    <t>32.11.370</t>
  </si>
  <si>
    <t>Isolamento térmico em espuma elastomérica, espessura de 19 a 26 mm, para tubulação de 2 1/2´ (ferro)</t>
  </si>
  <si>
    <t>32.11.380</t>
  </si>
  <si>
    <t>Isolamento térmico em espuma elastomérica, espessura de 19 a 26 mm, para tubulação de 3 1/2´(cobre) ou 3´ (ferro)</t>
  </si>
  <si>
    <t>32.11.390</t>
  </si>
  <si>
    <t>Isolamento térmico em espuma elastomérica, espessura de 19 a 26 mm, para tubulação de 4´ (ferro)</t>
  </si>
  <si>
    <t>32.11.400</t>
  </si>
  <si>
    <t>Isolamento térmico em espuma elastomérica, espessura de 19 a 26 mm, para tubulação de 5´(ferro)</t>
  </si>
  <si>
    <t>32.11.150</t>
  </si>
  <si>
    <t>Proteção para isolamento térmico em alumínio</t>
  </si>
  <si>
    <t>6.7</t>
  </si>
  <si>
    <t>AUTOMAÇÃO DA CAG</t>
  </si>
  <si>
    <t>61.15.070</t>
  </si>
  <si>
    <t>Válvula borboleta na configuração wafer motorizada atuador floating diâmetro 3'' a 4"</t>
  </si>
  <si>
    <t>61.15.120</t>
  </si>
  <si>
    <t>Acoplador a relé 24 VCC/VAC - 1 contato reversível</t>
  </si>
  <si>
    <t>61.15.140</t>
  </si>
  <si>
    <t>Repetidor de sinal I/I e V/I</t>
  </si>
  <si>
    <t>61.15.150</t>
  </si>
  <si>
    <t>Relé de corrente ajustável de 0 a 200 A</t>
  </si>
  <si>
    <t>61.15.160</t>
  </si>
  <si>
    <t>Sensor de temperatura ambiente PT100 - 2 fios</t>
  </si>
  <si>
    <t>61.15.163</t>
  </si>
  <si>
    <t>Pressostato diferencial para utilização em sistemas centrais de ar condicionado, pressão diferencial de 55 a 414 kPa</t>
  </si>
  <si>
    <t>61.15.164</t>
  </si>
  <si>
    <t>Termostato de seguraça com temperatura ajustável de 90°C - 110°C</t>
  </si>
  <si>
    <t>61.15.170</t>
  </si>
  <si>
    <t>Transmissor de pressão diferencial, operação de 0 a 750 Pa</t>
  </si>
  <si>
    <t>61.15.080</t>
  </si>
  <si>
    <t>Válvula duas vias on/off retorno elétrico diâmetro 1/2" a 3/4"</t>
  </si>
  <si>
    <t>61.15.172</t>
  </si>
  <si>
    <t>Transmissor de pressão compacto, escala de pressão 0 a 10 Bar, sinal de saída 4 - 20 mA</t>
  </si>
  <si>
    <t>61.15.181</t>
  </si>
  <si>
    <t>Controlador lógico programável para 16 entradas/16 saídas</t>
  </si>
  <si>
    <t>61.15.191</t>
  </si>
  <si>
    <t>Módulo de expansão para 4 canais de saída analógica</t>
  </si>
  <si>
    <t>6.8</t>
  </si>
  <si>
    <t>REDE DE INTERLIGAÇÃO ELETRICA</t>
  </si>
  <si>
    <t>39.29.110</t>
  </si>
  <si>
    <t>Cabo de cobre flexível de 1,5 mm², isolamento 750 V - isolação LSHF/A 70°C - baixa emissão de fumaça e gases</t>
  </si>
  <si>
    <t>39.29.111</t>
  </si>
  <si>
    <t>Cabo de cobre flexível de 2,5 mm², isolamento 750 V - isolação LSHF/A 70°C - baixa emissão de fumaça e gases</t>
  </si>
  <si>
    <t>39.29.112</t>
  </si>
  <si>
    <t>Cabo de cobre flexível de 4 mm², isolamento 750 V - isolação LSHF/A 70°C - baixa emissão de fumaça e gases</t>
  </si>
  <si>
    <t>39.29.113</t>
  </si>
  <si>
    <t>Cabo de cobre flexível de 6 mm², isolamento 750 V - isolação LSHF/A 70°C - baixa emissão de fumaça e gases</t>
  </si>
  <si>
    <t>39.29.114</t>
  </si>
  <si>
    <t>Cabo de cobre flexível de 10 mm², isolamento 750 V - isolação LSHF/A 70°C - baixa emissão de fumaça e gases</t>
  </si>
  <si>
    <t>39.18.120</t>
  </si>
  <si>
    <t>Cabo para rede U/UTP 23 AWG com 4 pares - categoria 6A</t>
  </si>
  <si>
    <t>38.04.120</t>
  </si>
  <si>
    <t>Eletroduto galvanizado, médio de 2´ - com acessórios</t>
  </si>
  <si>
    <t>38.04.140</t>
  </si>
  <si>
    <t>Eletroduto galvanizado, médio de 2 1/2´ - com acessórios</t>
  </si>
  <si>
    <t>38.04.160</t>
  </si>
  <si>
    <t>Eletroduto galvanizado, médio de 3´ - com acessórios</t>
  </si>
  <si>
    <t>38.21.360</t>
  </si>
  <si>
    <t>Eletrocalha lisa galvanizada a fogo, 400 x 100 mm, com acessórios</t>
  </si>
  <si>
    <t>6.9</t>
  </si>
  <si>
    <t>REDE DE DRENAGEM AR CONDICIONADO</t>
  </si>
  <si>
    <t>6.10</t>
  </si>
  <si>
    <t>OBRA CIVIL - CANALETA TUBULAÇÃO</t>
  </si>
  <si>
    <t xml:space="preserve"> Alvenaria de elevação de 1/4 tijolo maciço comum</t>
  </si>
  <si>
    <t>Concreto usinado, fck = 25 Mpa (Tampa moldada)</t>
  </si>
  <si>
    <t>21.02.050</t>
  </si>
  <si>
    <t>Revestimento vinílico, espessura de 2 mm, para tráfego médio, com impermeabilizante acrílico</t>
  </si>
  <si>
    <t>17.01.040</t>
  </si>
  <si>
    <t>Lastro de concreto impermeabilizado</t>
  </si>
  <si>
    <t>Escavação manual em solo de 1ª e 2ª categoria em vala ou cava até 1,5 m</t>
  </si>
  <si>
    <t>32.07.090</t>
  </si>
  <si>
    <t>Junta de dilatação ou vedação com mastique de silicone, 1,0 x 0,5 cm - inclusive guia de apoio em polietileno</t>
  </si>
  <si>
    <t>6.11</t>
  </si>
  <si>
    <t>OBRA CIVIL - BASE CHILLER</t>
  </si>
  <si>
    <t>34.05.360</t>
  </si>
  <si>
    <t>Gradil tela eletrosoldado, malha de 5 x 15cm, galvanizado</t>
  </si>
  <si>
    <t>99.00.034</t>
  </si>
  <si>
    <t>Barreira Acústica (incluso porta acústica)</t>
  </si>
  <si>
    <t>TOTAL DA OBRA</t>
  </si>
  <si>
    <t>TOTAL COM BDI DE 21%: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</si>
</sst>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_(&quot;R$&quot;* #,##0.00_);_(&quot;R$&quot;* \(#,##0.00\);_(&quot;R$&quot;* &quot;-&quot;??_);_(@_)"/>
    <numFmt numFmtId="167" formatCode="[$R$ -416]#,##0.00_);\([$R$ -416]#,##0.00\)"/>
    <numFmt numFmtId="168" formatCode="&quot;R$&quot;#,##0.00"/>
  </numFmts>
  <fonts count="28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3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SansSerif"/>
      <charset val="2"/>
    </font>
    <font>
      <sz val="12"/>
      <color rgb="FFFF0000"/>
      <name val="Calibri"/>
      <family val="2"/>
      <scheme val="minor"/>
    </font>
    <font>
      <sz val="11"/>
      <color indexed="8"/>
      <name val="SansSerif"/>
      <charset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0000"/>
      <name val="SansSerif"/>
      <charset val="2"/>
    </font>
    <font>
      <u val="singleAccounting"/>
      <sz val="11"/>
      <color theme="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0">
    <xf numFmtId="0" fontId="0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166" fontId="1" fillId="0" borderId="0" applyFont="0" applyFill="0" applyBorder="0" applyAlignment="0" applyProtection="0"/>
  </cellStyleXfs>
  <cellXfs count="788">
    <xf numFmtId="0" fontId="0" fillId="0" borderId="0" xfId="0"/>
    <xf numFmtId="0" fontId="3" fillId="4" borderId="13" xfId="0" applyFont="1" applyFill="1" applyBorder="1" applyAlignment="1">
      <alignment horizontal="left" vertical="top"/>
    </xf>
    <xf numFmtId="167" fontId="5" fillId="0" borderId="0" xfId="2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7" fillId="0" borderId="13" xfId="81" applyFont="1" applyBorder="1" applyAlignment="1" applyProtection="1">
      <alignment horizontal="left" vertical="center"/>
      <protection locked="0"/>
    </xf>
    <xf numFmtId="4" fontId="7" fillId="0" borderId="13" xfId="81" applyNumberFormat="1" applyFont="1" applyBorder="1" applyAlignment="1" applyProtection="1">
      <alignment horizontal="right" vertical="center"/>
      <protection locked="0"/>
    </xf>
    <xf numFmtId="0" fontId="9" fillId="0" borderId="1" xfId="0" applyFont="1" applyBorder="1" applyAlignment="1">
      <alignment horizontal="center" vertical="center"/>
    </xf>
    <xf numFmtId="0" fontId="2" fillId="0" borderId="2" xfId="0" applyFont="1" applyFill="1" applyBorder="1"/>
    <xf numFmtId="0" fontId="5" fillId="0" borderId="2" xfId="0" applyFont="1" applyBorder="1" applyAlignment="1">
      <alignment wrapText="1"/>
    </xf>
    <xf numFmtId="0" fontId="9" fillId="0" borderId="2" xfId="0" applyFont="1" applyBorder="1" applyAlignment="1">
      <alignment horizontal="left" vertical="center"/>
    </xf>
    <xf numFmtId="4" fontId="9" fillId="0" borderId="2" xfId="1" applyNumberFormat="1" applyFont="1" applyBorder="1" applyAlignment="1">
      <alignment horizontal="right" vertical="center"/>
    </xf>
    <xf numFmtId="166" fontId="9" fillId="0" borderId="2" xfId="2" applyFont="1" applyBorder="1" applyAlignment="1">
      <alignment horizontal="center" vertical="center"/>
    </xf>
    <xf numFmtId="0" fontId="9" fillId="0" borderId="0" xfId="0" applyFont="1" applyFill="1"/>
    <xf numFmtId="0" fontId="9" fillId="0" borderId="4" xfId="0" applyFont="1" applyBorder="1" applyAlignment="1">
      <alignment horizontal="center" vertical="center"/>
    </xf>
    <xf numFmtId="0" fontId="2" fillId="0" borderId="0" xfId="0" applyFont="1" applyFill="1" applyBorder="1"/>
    <xf numFmtId="4" fontId="2" fillId="0" borderId="0" xfId="1" applyNumberFormat="1" applyFont="1" applyBorder="1" applyAlignment="1">
      <alignment horizontal="right" vertical="center" wrapText="1"/>
    </xf>
    <xf numFmtId="166" fontId="2" fillId="0" borderId="0" xfId="2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Border="1"/>
    <xf numFmtId="0" fontId="9" fillId="0" borderId="6" xfId="0" applyFont="1" applyBorder="1" applyAlignment="1">
      <alignment horizontal="center" vertical="center"/>
    </xf>
    <xf numFmtId="0" fontId="9" fillId="0" borderId="7" xfId="0" applyFont="1" applyFill="1" applyBorder="1"/>
    <xf numFmtId="0" fontId="2" fillId="0" borderId="0" xfId="0" applyFont="1" applyFill="1"/>
    <xf numFmtId="166" fontId="2" fillId="0" borderId="0" xfId="2" applyFont="1" applyFill="1" applyBorder="1" applyAlignment="1" applyProtection="1">
      <alignment horizontal="right" vertical="center"/>
      <protection locked="0"/>
    </xf>
    <xf numFmtId="0" fontId="2" fillId="3" borderId="12" xfId="0" applyFont="1" applyFill="1" applyBorder="1" applyAlignment="1" applyProtection="1">
      <alignment horizontal="center" vertical="center"/>
      <protection locked="0"/>
    </xf>
    <xf numFmtId="0" fontId="2" fillId="3" borderId="13" xfId="0" applyFont="1" applyFill="1" applyBorder="1" applyProtection="1">
      <protection locked="0"/>
    </xf>
    <xf numFmtId="0" fontId="2" fillId="3" borderId="13" xfId="0" applyFont="1" applyFill="1" applyBorder="1" applyAlignment="1">
      <alignment wrapText="1"/>
    </xf>
    <xf numFmtId="0" fontId="2" fillId="3" borderId="13" xfId="0" applyFont="1" applyFill="1" applyBorder="1" applyAlignment="1" applyProtection="1">
      <alignment horizontal="left" vertical="center"/>
      <protection locked="0"/>
    </xf>
    <xf numFmtId="4" fontId="2" fillId="3" borderId="13" xfId="0" applyNumberFormat="1" applyFont="1" applyFill="1" applyBorder="1" applyAlignment="1" applyProtection="1">
      <alignment horizontal="right" vertical="center"/>
      <protection locked="0"/>
    </xf>
    <xf numFmtId="166" fontId="2" fillId="3" borderId="13" xfId="2" applyFont="1" applyFill="1" applyBorder="1" applyAlignment="1" applyProtection="1">
      <alignment horizontal="center" vertical="center"/>
      <protection locked="0"/>
    </xf>
    <xf numFmtId="0" fontId="7" fillId="4" borderId="13" xfId="0" applyFont="1" applyFill="1" applyBorder="1" applyAlignment="1">
      <alignment horizontal="left" vertical="top" wrapText="1"/>
    </xf>
    <xf numFmtId="0" fontId="7" fillId="4" borderId="13" xfId="0" applyFont="1" applyFill="1" applyBorder="1" applyAlignment="1">
      <alignment horizontal="left" vertical="top"/>
    </xf>
    <xf numFmtId="0" fontId="9" fillId="0" borderId="13" xfId="0" applyFont="1" applyBorder="1" applyAlignment="1" applyProtection="1">
      <alignment horizontal="left" vertical="center"/>
      <protection locked="0"/>
    </xf>
    <xf numFmtId="166" fontId="9" fillId="0" borderId="14" xfId="2" applyFont="1" applyBorder="1" applyAlignment="1" applyProtection="1">
      <alignment horizontal="right" vertical="center"/>
      <protection locked="0"/>
    </xf>
    <xf numFmtId="166" fontId="9" fillId="0" borderId="0" xfId="2" applyFont="1" applyFill="1" applyBorder="1" applyAlignment="1" applyProtection="1">
      <alignment horizontal="right" vertical="center"/>
      <protection locked="0"/>
    </xf>
    <xf numFmtId="0" fontId="7" fillId="4" borderId="13" xfId="0" applyFont="1" applyFill="1" applyBorder="1" applyAlignment="1">
      <alignment horizontal="center" vertical="top" wrapText="1"/>
    </xf>
    <xf numFmtId="166" fontId="9" fillId="0" borderId="0" xfId="2" applyFont="1" applyBorder="1" applyAlignment="1" applyProtection="1">
      <alignment horizontal="right" vertical="center"/>
      <protection locked="0"/>
    </xf>
    <xf numFmtId="0" fontId="7" fillId="4" borderId="13" xfId="0" applyFont="1" applyFill="1" applyBorder="1" applyAlignment="1">
      <alignment horizontal="left" vertical="center" wrapText="1"/>
    </xf>
    <xf numFmtId="0" fontId="2" fillId="5" borderId="13" xfId="0" applyFont="1" applyFill="1" applyBorder="1" applyProtection="1">
      <protection locked="0"/>
    </xf>
    <xf numFmtId="166" fontId="2" fillId="5" borderId="14" xfId="2" applyFont="1" applyFill="1" applyBorder="1" applyAlignment="1" applyProtection="1">
      <alignment horizontal="right" vertical="center"/>
      <protection locked="0"/>
    </xf>
    <xf numFmtId="0" fontId="5" fillId="4" borderId="13" xfId="0" applyFont="1" applyFill="1" applyBorder="1" applyAlignment="1">
      <alignment horizontal="left" vertical="top" wrapText="1"/>
    </xf>
    <xf numFmtId="0" fontId="7" fillId="4" borderId="13" xfId="30" applyFont="1" applyFill="1" applyBorder="1" applyAlignment="1">
      <alignment horizontal="center" wrapText="1"/>
    </xf>
    <xf numFmtId="164" fontId="9" fillId="0" borderId="0" xfId="0" applyNumberFormat="1" applyFont="1" applyFill="1" applyBorder="1" applyAlignment="1"/>
    <xf numFmtId="0" fontId="7" fillId="4" borderId="13" xfId="38" applyFont="1" applyFill="1" applyBorder="1" applyAlignment="1">
      <alignment horizontal="center" wrapText="1"/>
    </xf>
    <xf numFmtId="0" fontId="7" fillId="4" borderId="13" xfId="38" applyFont="1" applyFill="1" applyBorder="1" applyAlignment="1">
      <alignment horizontal="left" wrapText="1"/>
    </xf>
    <xf numFmtId="0" fontId="7" fillId="4" borderId="13" xfId="39" applyFont="1" applyFill="1" applyBorder="1" applyAlignment="1">
      <alignment horizontal="center" wrapText="1"/>
    </xf>
    <xf numFmtId="0" fontId="7" fillId="4" borderId="13" xfId="39" applyFont="1" applyFill="1" applyBorder="1" applyAlignment="1">
      <alignment horizontal="left" wrapText="1"/>
    </xf>
    <xf numFmtId="0" fontId="7" fillId="4" borderId="13" xfId="40" applyFont="1" applyFill="1" applyBorder="1" applyAlignment="1">
      <alignment horizontal="center" wrapText="1"/>
    </xf>
    <xf numFmtId="0" fontId="7" fillId="4" borderId="13" xfId="40" applyFont="1" applyFill="1" applyBorder="1" applyAlignment="1">
      <alignment horizontal="left" wrapText="1"/>
    </xf>
    <xf numFmtId="0" fontId="7" fillId="4" borderId="13" xfId="41" applyFont="1" applyFill="1" applyBorder="1" applyAlignment="1">
      <alignment horizontal="center" wrapText="1"/>
    </xf>
    <xf numFmtId="0" fontId="7" fillId="4" borderId="13" xfId="42" applyFont="1" applyFill="1" applyBorder="1" applyAlignment="1">
      <alignment horizontal="center" wrapText="1"/>
    </xf>
    <xf numFmtId="0" fontId="7" fillId="4" borderId="13" xfId="43" applyFont="1" applyFill="1" applyBorder="1" applyAlignment="1">
      <alignment horizontal="center" wrapText="1"/>
    </xf>
    <xf numFmtId="0" fontId="7" fillId="4" borderId="13" xfId="44" applyFont="1" applyFill="1" applyBorder="1" applyAlignment="1">
      <alignment horizontal="center" wrapText="1"/>
    </xf>
    <xf numFmtId="0" fontId="7" fillId="4" borderId="13" xfId="46" applyFont="1" applyFill="1" applyBorder="1" applyAlignment="1">
      <alignment horizontal="center" wrapText="1"/>
    </xf>
    <xf numFmtId="0" fontId="7" fillId="4" borderId="13" xfId="47" applyFont="1" applyFill="1" applyBorder="1" applyAlignment="1">
      <alignment horizontal="center" wrapText="1"/>
    </xf>
    <xf numFmtId="0" fontId="7" fillId="4" borderId="13" xfId="48" applyFont="1" applyFill="1" applyBorder="1" applyAlignment="1">
      <alignment horizontal="center" wrapText="1"/>
    </xf>
    <xf numFmtId="164" fontId="2" fillId="0" borderId="0" xfId="0" applyNumberFormat="1" applyFont="1" applyFill="1" applyBorder="1"/>
    <xf numFmtId="0" fontId="7" fillId="4" borderId="13" xfId="38" applyFont="1" applyFill="1" applyBorder="1" applyAlignment="1">
      <alignment horizontal="left"/>
    </xf>
    <xf numFmtId="0" fontId="7" fillId="4" borderId="13" xfId="39" applyFont="1" applyFill="1" applyBorder="1" applyAlignment="1">
      <alignment horizontal="left"/>
    </xf>
    <xf numFmtId="0" fontId="7" fillId="4" borderId="13" xfId="40" applyFont="1" applyFill="1" applyBorder="1" applyAlignment="1">
      <alignment horizontal="left"/>
    </xf>
    <xf numFmtId="0" fontId="7" fillId="4" borderId="13" xfId="50" applyFont="1" applyFill="1" applyBorder="1" applyAlignment="1">
      <alignment horizontal="center" wrapText="1"/>
    </xf>
    <xf numFmtId="0" fontId="7" fillId="4" borderId="13" xfId="50" applyFont="1" applyFill="1" applyBorder="1" applyAlignment="1">
      <alignment horizontal="left"/>
    </xf>
    <xf numFmtId="0" fontId="7" fillId="4" borderId="13" xfId="50" applyFont="1" applyFill="1" applyBorder="1" applyAlignment="1">
      <alignment horizontal="left" wrapText="1"/>
    </xf>
    <xf numFmtId="0" fontId="7" fillId="4" borderId="13" xfId="41" applyFont="1" applyFill="1" applyBorder="1" applyAlignment="1">
      <alignment horizontal="left"/>
    </xf>
    <xf numFmtId="0" fontId="7" fillId="4" borderId="13" xfId="41" applyFont="1" applyFill="1" applyBorder="1" applyAlignment="1">
      <alignment horizontal="left" wrapText="1"/>
    </xf>
    <xf numFmtId="0" fontId="7" fillId="4" borderId="13" xfId="42" applyFont="1" applyFill="1" applyBorder="1" applyAlignment="1">
      <alignment horizontal="left"/>
    </xf>
    <xf numFmtId="0" fontId="7" fillId="4" borderId="13" xfId="42" applyFont="1" applyFill="1" applyBorder="1" applyAlignment="1">
      <alignment horizontal="left" wrapText="1"/>
    </xf>
    <xf numFmtId="0" fontId="7" fillId="4" borderId="13" xfId="43" applyFont="1" applyFill="1" applyBorder="1" applyAlignment="1">
      <alignment horizontal="left"/>
    </xf>
    <xf numFmtId="0" fontId="7" fillId="4" borderId="13" xfId="43" applyFont="1" applyFill="1" applyBorder="1" applyAlignment="1">
      <alignment horizontal="left" wrapText="1"/>
    </xf>
    <xf numFmtId="0" fontId="7" fillId="4" borderId="13" xfId="44" applyFont="1" applyFill="1" applyBorder="1" applyAlignment="1">
      <alignment horizontal="left"/>
    </xf>
    <xf numFmtId="0" fontId="7" fillId="4" borderId="13" xfId="44" applyFont="1" applyFill="1" applyBorder="1" applyAlignment="1">
      <alignment horizontal="left" wrapText="1"/>
    </xf>
    <xf numFmtId="0" fontId="7" fillId="4" borderId="13" xfId="46" applyFont="1" applyFill="1" applyBorder="1" applyAlignment="1">
      <alignment horizontal="left"/>
    </xf>
    <xf numFmtId="0" fontId="7" fillId="4" borderId="13" xfId="46" applyFont="1" applyFill="1" applyBorder="1" applyAlignment="1">
      <alignment horizontal="left" wrapText="1"/>
    </xf>
    <xf numFmtId="0" fontId="7" fillId="4" borderId="13" xfId="47" applyFont="1" applyFill="1" applyBorder="1" applyAlignment="1">
      <alignment horizontal="left"/>
    </xf>
    <xf numFmtId="0" fontId="7" fillId="4" borderId="13" xfId="47" applyFont="1" applyFill="1" applyBorder="1" applyAlignment="1">
      <alignment horizontal="left" wrapText="1"/>
    </xf>
    <xf numFmtId="0" fontId="7" fillId="4" borderId="13" xfId="48" applyFont="1" applyFill="1" applyBorder="1" applyAlignment="1">
      <alignment horizontal="left"/>
    </xf>
    <xf numFmtId="0" fontId="7" fillId="4" borderId="13" xfId="48" applyFont="1" applyFill="1" applyBorder="1" applyAlignment="1">
      <alignment horizontal="left" wrapText="1"/>
    </xf>
    <xf numFmtId="164" fontId="9" fillId="0" borderId="0" xfId="0" applyNumberFormat="1" applyFont="1" applyBorder="1" applyAlignment="1"/>
    <xf numFmtId="4" fontId="9" fillId="0" borderId="0" xfId="0" applyNumberFormat="1" applyFont="1" applyFill="1" applyBorder="1" applyProtection="1">
      <protection locked="0"/>
    </xf>
    <xf numFmtId="166" fontId="7" fillId="0" borderId="0" xfId="2" applyFont="1" applyFill="1" applyBorder="1" applyAlignment="1">
      <alignment horizontal="right" vertical="center" wrapText="1"/>
    </xf>
    <xf numFmtId="4" fontId="9" fillId="0" borderId="0" xfId="0" applyNumberFormat="1" applyFont="1" applyAlignment="1">
      <alignment horizontal="right" vertical="center"/>
    </xf>
    <xf numFmtId="0" fontId="9" fillId="0" borderId="13" xfId="0" applyFont="1" applyBorder="1"/>
    <xf numFmtId="0" fontId="5" fillId="0" borderId="13" xfId="0" applyFont="1" applyBorder="1"/>
    <xf numFmtId="0" fontId="5" fillId="4" borderId="13" xfId="0" applyFont="1" applyFill="1" applyBorder="1" applyAlignment="1">
      <alignment horizontal="left" vertical="top"/>
    </xf>
    <xf numFmtId="0" fontId="7" fillId="4" borderId="13" xfId="5" applyFont="1" applyFill="1" applyBorder="1" applyAlignment="1">
      <alignment horizontal="left"/>
    </xf>
    <xf numFmtId="0" fontId="7" fillId="4" borderId="13" xfId="5" applyFont="1" applyFill="1" applyBorder="1" applyAlignment="1">
      <alignment horizontal="left" wrapText="1"/>
    </xf>
    <xf numFmtId="0" fontId="7" fillId="4" borderId="13" xfId="6" applyFont="1" applyFill="1" applyBorder="1" applyAlignment="1">
      <alignment horizontal="left"/>
    </xf>
    <xf numFmtId="0" fontId="7" fillId="4" borderId="13" xfId="6" applyFont="1" applyFill="1" applyBorder="1" applyAlignment="1">
      <alignment horizontal="left" wrapText="1"/>
    </xf>
    <xf numFmtId="0" fontId="7" fillId="4" borderId="13" xfId="7" applyFont="1" applyFill="1" applyBorder="1" applyAlignment="1">
      <alignment horizontal="left"/>
    </xf>
    <xf numFmtId="0" fontId="7" fillId="4" borderId="13" xfId="7" applyFont="1" applyFill="1" applyBorder="1" applyAlignment="1">
      <alignment horizontal="left" wrapText="1"/>
    </xf>
    <xf numFmtId="0" fontId="7" fillId="4" borderId="13" xfId="8" applyFont="1" applyFill="1" applyBorder="1" applyAlignment="1">
      <alignment horizontal="left"/>
    </xf>
    <xf numFmtId="0" fontId="7" fillId="4" borderId="13" xfId="8" applyFont="1" applyFill="1" applyBorder="1" applyAlignment="1">
      <alignment horizontal="left" wrapText="1"/>
    </xf>
    <xf numFmtId="0" fontId="7" fillId="4" borderId="13" xfId="9" applyFont="1" applyFill="1" applyBorder="1" applyAlignment="1">
      <alignment horizontal="left"/>
    </xf>
    <xf numFmtId="0" fontId="7" fillId="4" borderId="13" xfId="9" applyFont="1" applyFill="1" applyBorder="1" applyAlignment="1">
      <alignment horizontal="left" wrapText="1"/>
    </xf>
    <xf numFmtId="0" fontId="7" fillId="4" borderId="13" xfId="10" applyFont="1" applyFill="1" applyBorder="1" applyAlignment="1">
      <alignment horizontal="left"/>
    </xf>
    <xf numFmtId="0" fontId="7" fillId="4" borderId="13" xfId="10" applyFont="1" applyFill="1" applyBorder="1" applyAlignment="1">
      <alignment horizontal="left" wrapText="1"/>
    </xf>
    <xf numFmtId="0" fontId="7" fillId="4" borderId="13" xfId="11" applyFont="1" applyFill="1" applyBorder="1" applyAlignment="1">
      <alignment horizontal="left"/>
    </xf>
    <xf numFmtId="0" fontId="7" fillId="4" borderId="13" xfId="11" applyFont="1" applyFill="1" applyBorder="1" applyAlignment="1">
      <alignment horizontal="left" wrapText="1"/>
    </xf>
    <xf numFmtId="0" fontId="7" fillId="4" borderId="13" xfId="12" applyFont="1" applyFill="1" applyBorder="1" applyAlignment="1">
      <alignment horizontal="left"/>
    </xf>
    <xf numFmtId="0" fontId="7" fillId="4" borderId="13" xfId="12" applyFont="1" applyFill="1" applyBorder="1" applyAlignment="1">
      <alignment horizontal="left" wrapText="1"/>
    </xf>
    <xf numFmtId="0" fontId="7" fillId="4" borderId="13" xfId="13" applyFont="1" applyFill="1" applyBorder="1" applyAlignment="1">
      <alignment horizontal="left"/>
    </xf>
    <xf numFmtId="0" fontId="7" fillId="4" borderId="13" xfId="13" applyFont="1" applyFill="1" applyBorder="1" applyAlignment="1">
      <alignment horizontal="left" wrapText="1"/>
    </xf>
    <xf numFmtId="0" fontId="7" fillId="4" borderId="13" xfId="14" applyFont="1" applyFill="1" applyBorder="1" applyAlignment="1">
      <alignment horizontal="left"/>
    </xf>
    <xf numFmtId="0" fontId="7" fillId="4" borderId="13" xfId="14" applyFont="1" applyFill="1" applyBorder="1" applyAlignment="1">
      <alignment horizontal="left" wrapText="1"/>
    </xf>
    <xf numFmtId="0" fontId="7" fillId="4" borderId="13" xfId="15" applyFont="1" applyFill="1" applyBorder="1" applyAlignment="1">
      <alignment horizontal="left"/>
    </xf>
    <xf numFmtId="0" fontId="7" fillId="4" borderId="13" xfId="15" applyFont="1" applyFill="1" applyBorder="1" applyAlignment="1">
      <alignment horizontal="left" wrapText="1"/>
    </xf>
    <xf numFmtId="0" fontId="7" fillId="4" borderId="13" xfId="16" applyFont="1" applyFill="1" applyBorder="1" applyAlignment="1">
      <alignment horizontal="left"/>
    </xf>
    <xf numFmtId="0" fontId="7" fillId="4" borderId="13" xfId="16" applyFont="1" applyFill="1" applyBorder="1" applyAlignment="1">
      <alignment horizontal="left" wrapText="1"/>
    </xf>
    <xf numFmtId="0" fontId="7" fillId="4" borderId="13" xfId="17" applyFont="1" applyFill="1" applyBorder="1" applyAlignment="1">
      <alignment horizontal="left"/>
    </xf>
    <xf numFmtId="0" fontId="7" fillId="4" borderId="13" xfId="17" applyFont="1" applyFill="1" applyBorder="1" applyAlignment="1">
      <alignment horizontal="left" wrapText="1"/>
    </xf>
    <xf numFmtId="0" fontId="7" fillId="4" borderId="13" xfId="18" applyFont="1" applyFill="1" applyBorder="1" applyAlignment="1">
      <alignment horizontal="left"/>
    </xf>
    <xf numFmtId="0" fontId="7" fillId="4" borderId="13" xfId="18" applyFont="1" applyFill="1" applyBorder="1" applyAlignment="1">
      <alignment horizontal="left" wrapText="1"/>
    </xf>
    <xf numFmtId="0" fontId="7" fillId="4" borderId="13" xfId="19" applyFont="1" applyFill="1" applyBorder="1" applyAlignment="1">
      <alignment horizontal="left"/>
    </xf>
    <xf numFmtId="0" fontId="7" fillId="4" borderId="13" xfId="19" applyFont="1" applyFill="1" applyBorder="1" applyAlignment="1">
      <alignment horizontal="left" wrapText="1"/>
    </xf>
    <xf numFmtId="0" fontId="7" fillId="4" borderId="13" xfId="20" applyFont="1" applyFill="1" applyBorder="1" applyAlignment="1">
      <alignment horizontal="left"/>
    </xf>
    <xf numFmtId="0" fontId="7" fillId="4" borderId="13" xfId="20" applyFont="1" applyFill="1" applyBorder="1" applyAlignment="1">
      <alignment horizontal="left" wrapText="1"/>
    </xf>
    <xf numFmtId="0" fontId="7" fillId="4" borderId="13" xfId="21" applyFont="1" applyFill="1" applyBorder="1" applyAlignment="1">
      <alignment horizontal="left"/>
    </xf>
    <xf numFmtId="0" fontId="7" fillId="4" borderId="13" xfId="21" applyFont="1" applyFill="1" applyBorder="1" applyAlignment="1">
      <alignment horizontal="left" wrapText="1"/>
    </xf>
    <xf numFmtId="0" fontId="7" fillId="4" borderId="13" xfId="23" applyFont="1" applyFill="1" applyBorder="1" applyAlignment="1">
      <alignment horizontal="left"/>
    </xf>
    <xf numFmtId="0" fontId="7" fillId="4" borderId="13" xfId="23" applyFont="1" applyFill="1" applyBorder="1" applyAlignment="1">
      <alignment horizontal="left" wrapText="1"/>
    </xf>
    <xf numFmtId="0" fontId="9" fillId="0" borderId="0" xfId="0" applyFont="1"/>
    <xf numFmtId="0" fontId="7" fillId="4" borderId="13" xfId="24" applyFont="1" applyFill="1" applyBorder="1" applyAlignment="1">
      <alignment horizontal="left"/>
    </xf>
    <xf numFmtId="0" fontId="7" fillId="4" borderId="13" xfId="25" applyFont="1" applyFill="1" applyBorder="1" applyAlignment="1">
      <alignment horizontal="left"/>
    </xf>
    <xf numFmtId="0" fontId="7" fillId="4" borderId="13" xfId="26" applyFont="1" applyFill="1" applyBorder="1" applyAlignment="1">
      <alignment horizontal="left"/>
    </xf>
    <xf numFmtId="0" fontId="7" fillId="4" borderId="13" xfId="27" applyFont="1" applyFill="1" applyBorder="1" applyAlignment="1">
      <alignment horizontal="left"/>
    </xf>
    <xf numFmtId="0" fontId="7" fillId="4" borderId="13" xfId="28" applyFont="1" applyFill="1" applyBorder="1" applyAlignment="1">
      <alignment horizontal="left"/>
    </xf>
    <xf numFmtId="0" fontId="2" fillId="8" borderId="12" xfId="0" applyFont="1" applyFill="1" applyBorder="1" applyAlignment="1" applyProtection="1">
      <alignment horizontal="center" vertical="center"/>
      <protection locked="0"/>
    </xf>
    <xf numFmtId="0" fontId="2" fillId="8" borderId="13" xfId="0" applyFont="1" applyFill="1" applyBorder="1" applyProtection="1">
      <protection locked="0"/>
    </xf>
    <xf numFmtId="0" fontId="2" fillId="8" borderId="13" xfId="0" applyFont="1" applyFill="1" applyBorder="1" applyAlignment="1">
      <alignment wrapText="1"/>
    </xf>
    <xf numFmtId="0" fontId="2" fillId="8" borderId="13" xfId="0" applyFont="1" applyFill="1" applyBorder="1" applyAlignment="1" applyProtection="1">
      <alignment horizontal="left" vertical="center"/>
      <protection locked="0"/>
    </xf>
    <xf numFmtId="4" fontId="2" fillId="8" borderId="13" xfId="0" applyNumberFormat="1" applyFont="1" applyFill="1" applyBorder="1" applyAlignment="1" applyProtection="1">
      <alignment horizontal="right" vertical="center"/>
      <protection locked="0"/>
    </xf>
    <xf numFmtId="166" fontId="9" fillId="0" borderId="0" xfId="2" applyNumberFormat="1" applyFont="1" applyFill="1" applyBorder="1" applyAlignment="1" applyProtection="1">
      <alignment horizontal="center" vertical="center"/>
      <protection locked="0"/>
    </xf>
    <xf numFmtId="166" fontId="9" fillId="0" borderId="14" xfId="2" applyNumberFormat="1" applyFont="1" applyBorder="1" applyAlignment="1" applyProtection="1">
      <alignment horizontal="center" vertical="center"/>
      <protection locked="0"/>
    </xf>
    <xf numFmtId="166" fontId="9" fillId="0" borderId="0" xfId="2" applyNumberFormat="1" applyFont="1" applyBorder="1" applyAlignment="1" applyProtection="1">
      <alignment horizontal="center" vertical="center"/>
      <protection locked="0"/>
    </xf>
    <xf numFmtId="166" fontId="9" fillId="0" borderId="14" xfId="10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>
      <alignment wrapText="1"/>
    </xf>
    <xf numFmtId="164" fontId="9" fillId="0" borderId="0" xfId="0" applyNumberFormat="1" applyFont="1" applyFill="1" applyBorder="1"/>
    <xf numFmtId="164" fontId="9" fillId="0" borderId="0" xfId="0" applyNumberFormat="1" applyFont="1" applyBorder="1"/>
    <xf numFmtId="0" fontId="2" fillId="5" borderId="12" xfId="0" applyFont="1" applyFill="1" applyBorder="1" applyAlignment="1" applyProtection="1">
      <alignment horizontal="center" vertical="center"/>
      <protection locked="0"/>
    </xf>
    <xf numFmtId="0" fontId="2" fillId="5" borderId="12" xfId="0" applyFont="1" applyFill="1" applyBorder="1" applyProtection="1">
      <protection locked="0"/>
    </xf>
    <xf numFmtId="0" fontId="9" fillId="0" borderId="13" xfId="0" applyFont="1" applyBorder="1" applyAlignment="1" applyProtection="1">
      <alignment wrapText="1"/>
      <protection locked="0"/>
    </xf>
    <xf numFmtId="0" fontId="9" fillId="0" borderId="13" xfId="0" applyFont="1" applyBorder="1" applyAlignment="1" applyProtection="1">
      <alignment vertical="center" wrapText="1"/>
      <protection locked="0"/>
    </xf>
    <xf numFmtId="0" fontId="2" fillId="6" borderId="12" xfId="0" applyFont="1" applyFill="1" applyBorder="1" applyAlignment="1" applyProtection="1">
      <alignment horizontal="center" vertical="center"/>
      <protection locked="0"/>
    </xf>
    <xf numFmtId="0" fontId="2" fillId="6" borderId="13" xfId="0" applyFont="1" applyFill="1" applyBorder="1" applyProtection="1">
      <protection locked="0"/>
    </xf>
    <xf numFmtId="0" fontId="2" fillId="6" borderId="13" xfId="0" applyFont="1" applyFill="1" applyBorder="1" applyAlignment="1">
      <alignment wrapText="1"/>
    </xf>
    <xf numFmtId="0" fontId="2" fillId="6" borderId="13" xfId="0" applyFont="1" applyFill="1" applyBorder="1" applyAlignment="1" applyProtection="1">
      <alignment horizontal="left" vertical="center"/>
      <protection locked="0"/>
    </xf>
    <xf numFmtId="4" fontId="2" fillId="6" borderId="13" xfId="0" applyNumberFormat="1" applyFont="1" applyFill="1" applyBorder="1" applyAlignment="1" applyProtection="1">
      <alignment horizontal="right" vertical="center"/>
      <protection locked="0"/>
    </xf>
    <xf numFmtId="166" fontId="2" fillId="6" borderId="13" xfId="2" applyFont="1" applyFill="1" applyBorder="1" applyAlignment="1" applyProtection="1">
      <alignment horizontal="center" vertical="center"/>
      <protection locked="0"/>
    </xf>
    <xf numFmtId="166" fontId="2" fillId="6" borderId="14" xfId="2" applyFont="1" applyFill="1" applyBorder="1" applyAlignment="1" applyProtection="1">
      <alignment horizontal="right" vertical="center"/>
      <protection locked="0"/>
    </xf>
    <xf numFmtId="166" fontId="5" fillId="0" borderId="14" xfId="2" applyFont="1" applyBorder="1" applyAlignment="1" applyProtection="1">
      <alignment horizontal="right" vertical="center"/>
      <protection locked="0"/>
    </xf>
    <xf numFmtId="0" fontId="5" fillId="0" borderId="13" xfId="0" applyFont="1" applyBorder="1" applyAlignment="1" applyProtection="1">
      <alignment horizontal="left" vertical="center"/>
      <protection locked="0"/>
    </xf>
    <xf numFmtId="0" fontId="5" fillId="4" borderId="13" xfId="0" applyFont="1" applyFill="1" applyBorder="1" applyAlignment="1">
      <alignment horizontal="left" vertical="center" wrapText="1"/>
    </xf>
    <xf numFmtId="166" fontId="9" fillId="0" borderId="0" xfId="2" applyFont="1" applyBorder="1" applyAlignment="1" applyProtection="1">
      <alignment horizontal="right" vertical="center" wrapText="1"/>
      <protection locked="0"/>
    </xf>
    <xf numFmtId="166" fontId="2" fillId="8" borderId="13" xfId="2" applyFont="1" applyFill="1" applyBorder="1" applyAlignment="1" applyProtection="1">
      <alignment horizontal="center" vertical="center"/>
      <protection locked="0"/>
    </xf>
    <xf numFmtId="166" fontId="9" fillId="0" borderId="0" xfId="0" applyNumberFormat="1" applyFont="1" applyFill="1"/>
    <xf numFmtId="0" fontId="9" fillId="0" borderId="13" xfId="0" applyFont="1" applyBorder="1" applyAlignment="1" applyProtection="1">
      <alignment horizontal="left" vertical="center" wrapText="1"/>
      <protection locked="0"/>
    </xf>
    <xf numFmtId="166" fontId="9" fillId="0" borderId="13" xfId="2" applyFont="1" applyBorder="1" applyAlignment="1" applyProtection="1">
      <alignment horizontal="right" vertical="center"/>
      <protection locked="0"/>
    </xf>
    <xf numFmtId="0" fontId="2" fillId="0" borderId="0" xfId="2" applyNumberFormat="1" applyFont="1" applyFill="1" applyBorder="1" applyAlignment="1" applyProtection="1">
      <alignment horizontal="right" vertical="center"/>
      <protection locked="0"/>
    </xf>
    <xf numFmtId="0" fontId="9" fillId="0" borderId="13" xfId="0" applyFont="1" applyFill="1" applyBorder="1" applyAlignment="1" applyProtection="1">
      <alignment horizontal="left" vertical="center"/>
      <protection locked="0"/>
    </xf>
    <xf numFmtId="166" fontId="9" fillId="0" borderId="14" xfId="2" applyFont="1" applyFill="1" applyBorder="1" applyAlignment="1" applyProtection="1">
      <alignment horizontal="right" vertical="center"/>
      <protection locked="0"/>
    </xf>
    <xf numFmtId="0" fontId="2" fillId="5" borderId="13" xfId="0" applyFont="1" applyFill="1" applyBorder="1" applyAlignment="1">
      <alignment wrapText="1"/>
    </xf>
    <xf numFmtId="0" fontId="2" fillId="5" borderId="13" xfId="0" applyFont="1" applyFill="1" applyBorder="1" applyAlignment="1" applyProtection="1">
      <alignment horizontal="left" vertical="center"/>
      <protection locked="0"/>
    </xf>
    <xf numFmtId="4" fontId="2" fillId="5" borderId="13" xfId="0" applyNumberFormat="1" applyFont="1" applyFill="1" applyBorder="1" applyAlignment="1" applyProtection="1">
      <alignment horizontal="right" vertical="center"/>
      <protection locked="0"/>
    </xf>
    <xf numFmtId="166" fontId="2" fillId="5" borderId="13" xfId="2" applyFont="1" applyFill="1" applyBorder="1" applyAlignment="1" applyProtection="1">
      <alignment horizontal="center" vertical="center"/>
      <protection locked="0"/>
    </xf>
    <xf numFmtId="0" fontId="11" fillId="8" borderId="13" xfId="0" applyFont="1" applyFill="1" applyBorder="1" applyAlignment="1">
      <alignment wrapText="1"/>
    </xf>
    <xf numFmtId="166" fontId="2" fillId="8" borderId="18" xfId="2" applyFont="1" applyFill="1" applyBorder="1" applyAlignment="1" applyProtection="1">
      <alignment horizontal="right" vertical="center"/>
      <protection locked="0"/>
    </xf>
    <xf numFmtId="0" fontId="7" fillId="4" borderId="13" xfId="81" applyFont="1" applyFill="1" applyBorder="1" applyAlignment="1">
      <alignment horizontal="left" vertical="top"/>
    </xf>
    <xf numFmtId="0" fontId="7" fillId="4" borderId="13" xfId="81" applyFont="1" applyFill="1" applyBorder="1" applyAlignment="1">
      <alignment horizontal="left" vertical="top" wrapText="1"/>
    </xf>
    <xf numFmtId="0" fontId="9" fillId="0" borderId="13" xfId="0" applyFont="1" applyFill="1" applyBorder="1" applyAlignment="1">
      <alignment wrapText="1"/>
    </xf>
    <xf numFmtId="164" fontId="9" fillId="0" borderId="0" xfId="0" applyNumberFormat="1" applyFont="1" applyFill="1"/>
    <xf numFmtId="0" fontId="9" fillId="0" borderId="13" xfId="0" applyFont="1" applyFill="1" applyBorder="1"/>
    <xf numFmtId="0" fontId="7" fillId="4" borderId="13" xfId="78" applyFont="1" applyFill="1" applyBorder="1" applyAlignment="1">
      <alignment horizontal="left" vertical="top"/>
    </xf>
    <xf numFmtId="0" fontId="7" fillId="4" borderId="13" xfId="78" applyFont="1" applyFill="1" applyBorder="1" applyAlignment="1">
      <alignment horizontal="left" wrapText="1"/>
    </xf>
    <xf numFmtId="4" fontId="9" fillId="0" borderId="0" xfId="0" applyNumberFormat="1" applyFont="1" applyBorder="1" applyAlignment="1">
      <alignment horizontal="right" vertical="center"/>
    </xf>
    <xf numFmtId="168" fontId="9" fillId="0" borderId="0" xfId="0" applyNumberFormat="1" applyFont="1" applyFill="1" applyBorder="1" applyAlignment="1">
      <alignment horizontal="right" vertical="center"/>
    </xf>
    <xf numFmtId="0" fontId="7" fillId="4" borderId="13" xfId="92" applyFont="1" applyFill="1" applyBorder="1" applyAlignment="1">
      <alignment horizontal="left" vertical="top" wrapText="1"/>
    </xf>
    <xf numFmtId="0" fontId="7" fillId="4" borderId="13" xfId="92" applyFont="1" applyFill="1" applyBorder="1" applyAlignment="1">
      <alignment horizontal="left" vertical="top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wrapText="1"/>
    </xf>
    <xf numFmtId="0" fontId="9" fillId="0" borderId="0" xfId="0" applyFont="1" applyAlignment="1">
      <alignment horizontal="left" vertical="center"/>
    </xf>
    <xf numFmtId="166" fontId="9" fillId="0" borderId="0" xfId="2" applyFont="1" applyAlignment="1">
      <alignment horizontal="center" vertical="center"/>
    </xf>
    <xf numFmtId="0" fontId="0" fillId="0" borderId="13" xfId="0" applyBorder="1"/>
    <xf numFmtId="0" fontId="14" fillId="0" borderId="0" xfId="0" applyFont="1" applyBorder="1" applyAlignment="1">
      <alignment horizontal="left" vertical="top" wrapText="1"/>
    </xf>
    <xf numFmtId="4" fontId="9" fillId="0" borderId="0" xfId="0" applyNumberFormat="1" applyFont="1" applyAlignment="1">
      <alignment horizontal="left" vertical="center"/>
    </xf>
    <xf numFmtId="4" fontId="9" fillId="0" borderId="3" xfId="1" applyNumberFormat="1" applyFont="1" applyBorder="1" applyAlignment="1">
      <alignment horizontal="left" vertical="center"/>
    </xf>
    <xf numFmtId="4" fontId="2" fillId="0" borderId="5" xfId="1" applyNumberFormat="1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43" fontId="15" fillId="0" borderId="7" xfId="1" applyFont="1" applyBorder="1" applyAlignment="1">
      <alignment horizontal="right" vertical="center" wrapText="1"/>
    </xf>
    <xf numFmtId="43" fontId="2" fillId="0" borderId="7" xfId="1" applyFont="1" applyBorder="1" applyAlignment="1">
      <alignment horizontal="right" vertical="center" wrapText="1"/>
    </xf>
    <xf numFmtId="43" fontId="2" fillId="0" borderId="8" xfId="1" applyFont="1" applyBorder="1" applyAlignment="1">
      <alignment horizontal="left" vertical="center" wrapText="1"/>
    </xf>
    <xf numFmtId="0" fontId="7" fillId="11" borderId="13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/>
    </xf>
    <xf numFmtId="166" fontId="5" fillId="0" borderId="13" xfId="2" applyFont="1" applyFill="1" applyBorder="1" applyAlignment="1">
      <alignment horizontal="right" vertical="center" wrapText="1"/>
    </xf>
    <xf numFmtId="0" fontId="16" fillId="4" borderId="13" xfId="0" applyFont="1" applyFill="1" applyBorder="1" applyAlignment="1">
      <alignment horizontal="left" vertical="top"/>
    </xf>
    <xf numFmtId="0" fontId="16" fillId="0" borderId="13" xfId="0" applyFont="1" applyFill="1" applyBorder="1" applyAlignment="1">
      <alignment horizontal="left" vertical="top"/>
    </xf>
    <xf numFmtId="0" fontId="2" fillId="0" borderId="0" xfId="0" applyFont="1" applyFill="1" applyAlignment="1">
      <alignment wrapText="1"/>
    </xf>
    <xf numFmtId="0" fontId="9" fillId="0" borderId="0" xfId="0" applyFont="1" applyFill="1" applyAlignment="1">
      <alignment wrapText="1"/>
    </xf>
    <xf numFmtId="166" fontId="2" fillId="8" borderId="18" xfId="2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wrapText="1"/>
    </xf>
    <xf numFmtId="0" fontId="9" fillId="0" borderId="13" xfId="0" applyFont="1" applyBorder="1" applyAlignment="1">
      <alignment vertical="center" wrapText="1"/>
    </xf>
    <xf numFmtId="166" fontId="2" fillId="3" borderId="18" xfId="2" applyFont="1" applyFill="1" applyBorder="1" applyAlignment="1" applyProtection="1">
      <alignment horizontal="right" vertical="center"/>
      <protection locked="0"/>
    </xf>
    <xf numFmtId="166" fontId="2" fillId="3" borderId="15" xfId="2" applyFont="1" applyFill="1" applyBorder="1" applyAlignment="1" applyProtection="1">
      <alignment horizontal="center" vertical="center"/>
      <protection locked="0"/>
    </xf>
    <xf numFmtId="166" fontId="2" fillId="3" borderId="15" xfId="2" applyFont="1" applyFill="1" applyBorder="1" applyAlignment="1" applyProtection="1">
      <alignment horizontal="right" vertical="center"/>
      <protection locked="0"/>
    </xf>
    <xf numFmtId="4" fontId="12" fillId="8" borderId="15" xfId="0" applyNumberFormat="1" applyFont="1" applyFill="1" applyBorder="1" applyAlignment="1">
      <alignment horizontal="right" vertical="center"/>
    </xf>
    <xf numFmtId="0" fontId="2" fillId="3" borderId="13" xfId="0" applyFont="1" applyFill="1" applyBorder="1" applyAlignment="1" applyProtection="1">
      <alignment horizontal="center" vertical="center"/>
      <protection locked="0"/>
    </xf>
    <xf numFmtId="0" fontId="2" fillId="3" borderId="13" xfId="0" applyFont="1" applyFill="1" applyBorder="1" applyAlignment="1" applyProtection="1">
      <alignment horizontal="right" vertical="center"/>
      <protection locked="0"/>
    </xf>
    <xf numFmtId="0" fontId="2" fillId="5" borderId="13" xfId="0" applyFont="1" applyFill="1" applyBorder="1" applyAlignment="1" applyProtection="1">
      <alignment horizontal="center" vertical="center"/>
      <protection locked="0"/>
    </xf>
    <xf numFmtId="0" fontId="2" fillId="5" borderId="13" xfId="0" applyFont="1" applyFill="1" applyBorder="1" applyAlignment="1" applyProtection="1">
      <alignment horizontal="right" vertical="center"/>
      <protection locked="0"/>
    </xf>
    <xf numFmtId="4" fontId="9" fillId="8" borderId="14" xfId="0" applyNumberFormat="1" applyFont="1" applyFill="1" applyBorder="1" applyAlignment="1">
      <alignment horizontal="right" vertical="center"/>
    </xf>
    <xf numFmtId="0" fontId="7" fillId="4" borderId="12" xfId="0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0" fontId="7" fillId="4" borderId="12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 applyProtection="1">
      <alignment horizontal="center" vertical="center"/>
      <protection locked="0"/>
    </xf>
    <xf numFmtId="0" fontId="7" fillId="11" borderId="1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/>
    </xf>
    <xf numFmtId="166" fontId="2" fillId="3" borderId="14" xfId="2" applyFont="1" applyFill="1" applyBorder="1" applyAlignment="1" applyProtection="1">
      <alignment horizontal="center" vertical="center"/>
      <protection locked="0"/>
    </xf>
    <xf numFmtId="166" fontId="5" fillId="4" borderId="14" xfId="2" applyFont="1" applyFill="1" applyBorder="1" applyAlignment="1">
      <alignment horizontal="right" vertical="center" wrapText="1"/>
    </xf>
    <xf numFmtId="0" fontId="9" fillId="8" borderId="14" xfId="0" applyFont="1" applyFill="1" applyBorder="1"/>
    <xf numFmtId="164" fontId="9" fillId="0" borderId="14" xfId="0" applyNumberFormat="1" applyFont="1" applyBorder="1" applyAlignment="1">
      <alignment vertical="center"/>
    </xf>
    <xf numFmtId="0" fontId="7" fillId="4" borderId="12" xfId="4" applyFont="1" applyFill="1" applyBorder="1" applyAlignment="1">
      <alignment horizontal="center" vertical="center" wrapText="1"/>
    </xf>
    <xf numFmtId="166" fontId="9" fillId="0" borderId="14" xfId="2" applyFont="1" applyBorder="1" applyAlignment="1" applyProtection="1">
      <alignment horizontal="right" vertical="center" wrapText="1"/>
      <protection locked="0"/>
    </xf>
    <xf numFmtId="166" fontId="2" fillId="5" borderId="14" xfId="2" applyFont="1" applyFill="1" applyBorder="1" applyAlignment="1" applyProtection="1">
      <alignment horizontal="center" vertical="center"/>
      <protection locked="0"/>
    </xf>
    <xf numFmtId="166" fontId="2" fillId="5" borderId="14" xfId="2" applyFont="1" applyFill="1" applyBorder="1" applyProtection="1">
      <protection locked="0"/>
    </xf>
    <xf numFmtId="0" fontId="7" fillId="4" borderId="12" xfId="81" applyFont="1" applyFill="1" applyBorder="1" applyAlignment="1">
      <alignment horizontal="center" vertical="center" wrapText="1"/>
    </xf>
    <xf numFmtId="166" fontId="2" fillId="5" borderId="14" xfId="2" applyFont="1" applyFill="1" applyBorder="1" applyAlignment="1" applyProtection="1">
      <alignment horizontal="left" vertical="center"/>
      <protection locked="0"/>
    </xf>
    <xf numFmtId="0" fontId="2" fillId="9" borderId="12" xfId="0" applyFont="1" applyFill="1" applyBorder="1" applyAlignment="1">
      <alignment horizontal="center" vertical="center" wrapText="1"/>
    </xf>
    <xf numFmtId="166" fontId="2" fillId="9" borderId="14" xfId="2" applyFont="1" applyFill="1" applyBorder="1" applyAlignment="1">
      <alignment horizontal="center" vertical="center" wrapText="1"/>
    </xf>
    <xf numFmtId="0" fontId="9" fillId="11" borderId="12" xfId="0" applyFont="1" applyFill="1" applyBorder="1" applyAlignment="1">
      <alignment horizontal="center"/>
    </xf>
    <xf numFmtId="0" fontId="2" fillId="8" borderId="14" xfId="0" applyFont="1" applyFill="1" applyBorder="1" applyProtection="1">
      <protection locked="0"/>
    </xf>
    <xf numFmtId="4" fontId="9" fillId="8" borderId="18" xfId="0" applyNumberFormat="1" applyFont="1" applyFill="1" applyBorder="1" applyAlignment="1">
      <alignment horizontal="right" vertical="center"/>
    </xf>
    <xf numFmtId="0" fontId="2" fillId="3" borderId="17" xfId="0" applyFont="1" applyFill="1" applyBorder="1" applyAlignment="1" applyProtection="1">
      <alignment horizontal="center" vertical="center"/>
      <protection locked="0"/>
    </xf>
    <xf numFmtId="166" fontId="9" fillId="0" borderId="0" xfId="100" applyFont="1" applyBorder="1" applyAlignment="1" applyProtection="1">
      <alignment horizontal="center" vertical="center"/>
      <protection locked="0"/>
    </xf>
    <xf numFmtId="166" fontId="2" fillId="3" borderId="17" xfId="2" applyFont="1" applyFill="1" applyBorder="1" applyAlignment="1" applyProtection="1">
      <alignment horizontal="center" vertical="center"/>
      <protection locked="0"/>
    </xf>
    <xf numFmtId="166" fontId="5" fillId="0" borderId="0" xfId="2" applyFont="1" applyBorder="1" applyAlignment="1" applyProtection="1">
      <alignment horizontal="right" vertical="center"/>
      <protection locked="0"/>
    </xf>
    <xf numFmtId="166" fontId="5" fillId="4" borderId="0" xfId="2" applyFont="1" applyFill="1" applyBorder="1" applyAlignment="1">
      <alignment horizontal="right" vertical="center" wrapText="1"/>
    </xf>
    <xf numFmtId="4" fontId="9" fillId="8" borderId="17" xfId="0" applyNumberFormat="1" applyFont="1" applyFill="1" applyBorder="1" applyAlignment="1">
      <alignment horizontal="right" vertical="center"/>
    </xf>
    <xf numFmtId="0" fontId="9" fillId="8" borderId="18" xfId="0" applyFont="1" applyFill="1" applyBorder="1"/>
    <xf numFmtId="0" fontId="9" fillId="8" borderId="17" xfId="0" applyFont="1" applyFill="1" applyBorder="1"/>
    <xf numFmtId="164" fontId="9" fillId="0" borderId="0" xfId="0" applyNumberFormat="1" applyFont="1" applyBorder="1" applyAlignment="1">
      <alignment horizontal="right"/>
    </xf>
    <xf numFmtId="2" fontId="9" fillId="0" borderId="0" xfId="0" applyNumberFormat="1" applyFont="1" applyFill="1"/>
    <xf numFmtId="0" fontId="0" fillId="11" borderId="13" xfId="0" applyFont="1" applyFill="1" applyBorder="1" applyAlignment="1">
      <alignment wrapText="1"/>
    </xf>
    <xf numFmtId="0" fontId="9" fillId="11" borderId="13" xfId="0" applyFont="1" applyFill="1" applyBorder="1" applyAlignment="1">
      <alignment wrapText="1"/>
    </xf>
    <xf numFmtId="0" fontId="9" fillId="11" borderId="13" xfId="0" applyFont="1" applyFill="1" applyBorder="1" applyAlignment="1" applyProtection="1">
      <alignment horizontal="left" vertical="center"/>
      <protection locked="0"/>
    </xf>
    <xf numFmtId="4" fontId="9" fillId="11" borderId="13" xfId="81" applyNumberFormat="1" applyFont="1" applyFill="1" applyBorder="1" applyAlignment="1" applyProtection="1">
      <alignment horizontal="right" vertical="center"/>
      <protection locked="0"/>
    </xf>
    <xf numFmtId="164" fontId="9" fillId="11" borderId="14" xfId="0" applyNumberFormat="1" applyFont="1" applyFill="1" applyBorder="1"/>
    <xf numFmtId="0" fontId="0" fillId="11" borderId="0" xfId="0" applyFont="1" applyFill="1" applyAlignment="1">
      <alignment wrapText="1"/>
    </xf>
    <xf numFmtId="4" fontId="7" fillId="11" borderId="13" xfId="81" applyNumberFormat="1" applyFont="1" applyFill="1" applyBorder="1" applyAlignment="1" applyProtection="1">
      <alignment horizontal="right" vertical="center"/>
      <protection locked="0"/>
    </xf>
    <xf numFmtId="4" fontId="5" fillId="11" borderId="13" xfId="81" applyNumberFormat="1" applyFont="1" applyFill="1" applyBorder="1" applyAlignment="1" applyProtection="1">
      <alignment horizontal="right" vertical="center"/>
      <protection locked="0"/>
    </xf>
    <xf numFmtId="0" fontId="7" fillId="0" borderId="0" xfId="0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 applyProtection="1">
      <alignment horizontal="right" vertical="center"/>
      <protection locked="0"/>
    </xf>
    <xf numFmtId="165" fontId="9" fillId="0" borderId="0" xfId="0" applyNumberFormat="1" applyFont="1" applyFill="1"/>
    <xf numFmtId="0" fontId="5" fillId="0" borderId="12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 applyProtection="1">
      <alignment horizontal="left"/>
      <protection locked="0"/>
    </xf>
    <xf numFmtId="0" fontId="2" fillId="9" borderId="13" xfId="0" applyFont="1" applyFill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/>
    </xf>
    <xf numFmtId="166" fontId="2" fillId="0" borderId="26" xfId="2" applyFont="1" applyBorder="1" applyAlignment="1">
      <alignment horizontal="center" vertical="center"/>
    </xf>
    <xf numFmtId="4" fontId="2" fillId="0" borderId="27" xfId="1" applyNumberFormat="1" applyFont="1" applyBorder="1" applyAlignment="1">
      <alignment horizontal="right" vertical="center"/>
    </xf>
    <xf numFmtId="4" fontId="2" fillId="0" borderId="28" xfId="1" applyNumberFormat="1" applyFont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 applyProtection="1">
      <alignment horizontal="center" vertical="center"/>
      <protection locked="0"/>
    </xf>
    <xf numFmtId="0" fontId="2" fillId="3" borderId="16" xfId="0" applyFont="1" applyFill="1" applyBorder="1" applyAlignment="1" applyProtection="1">
      <alignment horizontal="center" vertical="center"/>
      <protection locked="0"/>
    </xf>
    <xf numFmtId="0" fontId="2" fillId="3" borderId="24" xfId="0" applyFont="1" applyFill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 applyProtection="1">
      <alignment horizontal="center" vertical="center"/>
      <protection locked="0"/>
    </xf>
    <xf numFmtId="166" fontId="2" fillId="3" borderId="22" xfId="2" applyFont="1" applyFill="1" applyBorder="1" applyAlignment="1" applyProtection="1">
      <alignment horizontal="center" vertical="center"/>
      <protection locked="0"/>
    </xf>
    <xf numFmtId="0" fontId="2" fillId="10" borderId="25" xfId="0" applyFont="1" applyFill="1" applyBorder="1" applyAlignment="1" applyProtection="1">
      <alignment horizontal="center" vertical="center"/>
      <protection locked="0"/>
    </xf>
    <xf numFmtId="0" fontId="2" fillId="10" borderId="26" xfId="0" applyFont="1" applyFill="1" applyBorder="1" applyProtection="1">
      <protection locked="0"/>
    </xf>
    <xf numFmtId="0" fontId="2" fillId="10" borderId="26" xfId="0" applyFont="1" applyFill="1" applyBorder="1" applyAlignment="1">
      <alignment wrapText="1"/>
    </xf>
    <xf numFmtId="0" fontId="2" fillId="10" borderId="26" xfId="0" applyFont="1" applyFill="1" applyBorder="1" applyAlignment="1" applyProtection="1">
      <alignment horizontal="left" vertical="center"/>
      <protection locked="0"/>
    </xf>
    <xf numFmtId="4" fontId="2" fillId="10" borderId="26" xfId="0" applyNumberFormat="1" applyFont="1" applyFill="1" applyBorder="1" applyAlignment="1" applyProtection="1">
      <alignment horizontal="right" vertical="center"/>
      <protection locked="0"/>
    </xf>
    <xf numFmtId="166" fontId="2" fillId="10" borderId="26" xfId="2" applyFont="1" applyFill="1" applyBorder="1" applyAlignment="1" applyProtection="1">
      <alignment horizontal="center" vertical="center"/>
      <protection locked="0"/>
    </xf>
    <xf numFmtId="166" fontId="2" fillId="10" borderId="28" xfId="2" applyFont="1" applyFill="1" applyBorder="1" applyAlignment="1" applyProtection="1">
      <alignment horizontal="right" vertical="center"/>
      <protection locked="0"/>
    </xf>
    <xf numFmtId="166" fontId="2" fillId="10" borderId="10" xfId="2" applyFont="1" applyFill="1" applyBorder="1" applyAlignment="1" applyProtection="1">
      <alignment horizontal="right" vertical="center"/>
      <protection locked="0"/>
    </xf>
    <xf numFmtId="166" fontId="2" fillId="10" borderId="29" xfId="2" applyFont="1" applyFill="1" applyBorder="1" applyAlignment="1" applyProtection="1">
      <alignment horizontal="center" vertical="center"/>
      <protection locked="0"/>
    </xf>
    <xf numFmtId="10" fontId="9" fillId="10" borderId="11" xfId="101" applyNumberFormat="1" applyFont="1" applyFill="1" applyBorder="1" applyAlignment="1">
      <alignment horizontal="left"/>
    </xf>
    <xf numFmtId="0" fontId="2" fillId="3" borderId="16" xfId="0" applyFont="1" applyFill="1" applyBorder="1" applyProtection="1">
      <protection locked="0"/>
    </xf>
    <xf numFmtId="0" fontId="2" fillId="3" borderId="16" xfId="0" applyFont="1" applyFill="1" applyBorder="1" applyAlignment="1">
      <alignment wrapText="1"/>
    </xf>
    <xf numFmtId="0" fontId="2" fillId="3" borderId="16" xfId="0" applyFont="1" applyFill="1" applyBorder="1" applyAlignment="1" applyProtection="1">
      <alignment horizontal="left" vertical="center"/>
      <protection locked="0"/>
    </xf>
    <xf numFmtId="4" fontId="2" fillId="3" borderId="16" xfId="0" applyNumberFormat="1" applyFont="1" applyFill="1" applyBorder="1" applyAlignment="1" applyProtection="1">
      <alignment horizontal="right" vertical="center"/>
      <protection locked="0"/>
    </xf>
    <xf numFmtId="166" fontId="2" fillId="3" borderId="16" xfId="2" applyFont="1" applyFill="1" applyBorder="1" applyAlignment="1" applyProtection="1">
      <alignment horizontal="center" vertical="center"/>
      <protection locked="0"/>
    </xf>
    <xf numFmtId="4" fontId="9" fillId="8" borderId="24" xfId="0" applyNumberFormat="1" applyFont="1" applyFill="1" applyBorder="1" applyAlignment="1">
      <alignment horizontal="right" vertical="center"/>
    </xf>
    <xf numFmtId="4" fontId="9" fillId="8" borderId="30" xfId="0" applyNumberFormat="1" applyFont="1" applyFill="1" applyBorder="1" applyAlignment="1">
      <alignment horizontal="right" vertical="center"/>
    </xf>
    <xf numFmtId="166" fontId="2" fillId="3" borderId="30" xfId="2" applyFont="1" applyFill="1" applyBorder="1" applyAlignment="1" applyProtection="1">
      <alignment horizontal="right" vertical="center"/>
      <protection locked="0"/>
    </xf>
    <xf numFmtId="166" fontId="2" fillId="10" borderId="27" xfId="2" applyFont="1" applyFill="1" applyBorder="1" applyAlignment="1" applyProtection="1">
      <alignment horizontal="center" vertical="center"/>
      <protection locked="0"/>
    </xf>
    <xf numFmtId="10" fontId="9" fillId="10" borderId="28" xfId="101" applyNumberFormat="1" applyFont="1" applyFill="1" applyBorder="1" applyAlignment="1">
      <alignment horizontal="left"/>
    </xf>
    <xf numFmtId="0" fontId="2" fillId="8" borderId="16" xfId="0" applyFont="1" applyFill="1" applyBorder="1" applyProtection="1">
      <protection locked="0"/>
    </xf>
    <xf numFmtId="0" fontId="2" fillId="10" borderId="28" xfId="0" applyFont="1" applyFill="1" applyBorder="1" applyProtection="1">
      <protection locked="0"/>
    </xf>
    <xf numFmtId="0" fontId="2" fillId="10" borderId="10" xfId="0" applyFont="1" applyFill="1" applyBorder="1" applyProtection="1">
      <protection locked="0"/>
    </xf>
    <xf numFmtId="0" fontId="2" fillId="10" borderId="29" xfId="0" applyFont="1" applyFill="1" applyBorder="1" applyProtection="1">
      <protection locked="0"/>
    </xf>
    <xf numFmtId="166" fontId="2" fillId="10" borderId="26" xfId="2" applyFont="1" applyFill="1" applyBorder="1" applyProtection="1">
      <protection locked="0"/>
    </xf>
    <xf numFmtId="0" fontId="2" fillId="8" borderId="23" xfId="0" applyFont="1" applyFill="1" applyBorder="1" applyAlignment="1" applyProtection="1">
      <alignment horizontal="center" vertical="center"/>
      <protection locked="0"/>
    </xf>
    <xf numFmtId="0" fontId="2" fillId="8" borderId="16" xfId="0" applyFont="1" applyFill="1" applyBorder="1" applyAlignment="1">
      <alignment wrapText="1"/>
    </xf>
    <xf numFmtId="0" fontId="2" fillId="8" borderId="16" xfId="0" applyFont="1" applyFill="1" applyBorder="1" applyAlignment="1" applyProtection="1">
      <alignment horizontal="left" vertical="center"/>
      <protection locked="0"/>
    </xf>
    <xf numFmtId="4" fontId="2" fillId="8" borderId="16" xfId="0" applyNumberFormat="1" applyFont="1" applyFill="1" applyBorder="1" applyAlignment="1" applyProtection="1">
      <alignment horizontal="right" vertical="center"/>
      <protection locked="0"/>
    </xf>
    <xf numFmtId="166" fontId="2" fillId="8" borderId="16" xfId="2" applyFont="1" applyFill="1" applyBorder="1" applyAlignment="1" applyProtection="1">
      <alignment horizontal="center" vertical="center"/>
      <protection locked="0"/>
    </xf>
    <xf numFmtId="0" fontId="9" fillId="8" borderId="24" xfId="0" applyFont="1" applyFill="1" applyBorder="1"/>
    <xf numFmtId="0" fontId="9" fillId="8" borderId="30" xfId="0" applyFont="1" applyFill="1" applyBorder="1"/>
    <xf numFmtId="166" fontId="2" fillId="8" borderId="30" xfId="2" applyFont="1" applyFill="1" applyBorder="1" applyAlignment="1" applyProtection="1">
      <alignment horizontal="right" vertical="center"/>
      <protection locked="0"/>
    </xf>
    <xf numFmtId="166" fontId="5" fillId="0" borderId="0" xfId="2" applyFont="1" applyFill="1" applyBorder="1" applyAlignment="1" applyProtection="1">
      <alignment horizontal="right" vertical="center"/>
      <protection locked="0"/>
    </xf>
    <xf numFmtId="166" fontId="2" fillId="0" borderId="0" xfId="2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center"/>
    </xf>
    <xf numFmtId="0" fontId="3" fillId="4" borderId="16" xfId="0" applyFont="1" applyFill="1" applyBorder="1" applyAlignment="1">
      <alignment horizontal="left" vertical="top"/>
    </xf>
    <xf numFmtId="0" fontId="9" fillId="0" borderId="16" xfId="0" applyFont="1" applyBorder="1" applyAlignment="1">
      <alignment wrapText="1"/>
    </xf>
    <xf numFmtId="0" fontId="9" fillId="0" borderId="16" xfId="0" applyFont="1" applyBorder="1" applyAlignment="1" applyProtection="1">
      <alignment horizontal="left" vertical="center"/>
      <protection locked="0"/>
    </xf>
    <xf numFmtId="4" fontId="9" fillId="0" borderId="16" xfId="0" applyNumberFormat="1" applyFont="1" applyBorder="1" applyAlignment="1" applyProtection="1">
      <alignment horizontal="right" vertical="center"/>
      <protection locked="0"/>
    </xf>
    <xf numFmtId="166" fontId="9" fillId="0" borderId="24" xfId="2" applyFont="1" applyBorder="1" applyAlignment="1" applyProtection="1">
      <alignment horizontal="right" vertical="center"/>
      <protection locked="0"/>
    </xf>
    <xf numFmtId="0" fontId="2" fillId="8" borderId="24" xfId="0" applyFont="1" applyFill="1" applyBorder="1" applyProtection="1">
      <protection locked="0"/>
    </xf>
    <xf numFmtId="164" fontId="2" fillId="10" borderId="26" xfId="0" applyNumberFormat="1" applyFont="1" applyFill="1" applyBorder="1" applyProtection="1">
      <protection locked="0"/>
    </xf>
    <xf numFmtId="10" fontId="5" fillId="7" borderId="11" xfId="2" applyNumberFormat="1" applyFont="1" applyFill="1" applyBorder="1" applyAlignment="1">
      <alignment horizontal="left" vertical="center"/>
    </xf>
    <xf numFmtId="166" fontId="2" fillId="0" borderId="11" xfId="0" applyNumberFormat="1" applyFont="1" applyFill="1" applyBorder="1" applyAlignment="1">
      <alignment horizontal="left" vertical="center"/>
    </xf>
    <xf numFmtId="166" fontId="15" fillId="7" borderId="26" xfId="2" applyFont="1" applyFill="1" applyBorder="1" applyAlignment="1">
      <alignment horizontal="right" vertical="center"/>
    </xf>
    <xf numFmtId="166" fontId="15" fillId="7" borderId="26" xfId="0" applyNumberFormat="1" applyFont="1" applyFill="1" applyBorder="1" applyAlignment="1">
      <alignment horizontal="right" vertical="center"/>
    </xf>
    <xf numFmtId="165" fontId="16" fillId="4" borderId="15" xfId="3" applyFont="1" applyFill="1" applyBorder="1" applyAlignment="1">
      <alignment horizontal="right" vertical="top" wrapText="1"/>
    </xf>
    <xf numFmtId="0" fontId="2" fillId="0" borderId="2" xfId="0" applyFont="1" applyBorder="1" applyAlignment="1">
      <alignment horizontal="center"/>
    </xf>
    <xf numFmtId="166" fontId="2" fillId="0" borderId="5" xfId="2" applyFont="1" applyFill="1" applyBorder="1" applyAlignment="1" applyProtection="1">
      <alignment horizontal="left" vertical="center"/>
      <protection locked="0"/>
    </xf>
    <xf numFmtId="166" fontId="9" fillId="0" borderId="5" xfId="2" applyFont="1" applyFill="1" applyBorder="1" applyAlignment="1" applyProtection="1">
      <alignment horizontal="left" vertical="center"/>
      <protection locked="0"/>
    </xf>
    <xf numFmtId="166" fontId="9" fillId="0" borderId="5" xfId="2" applyFont="1" applyBorder="1" applyAlignment="1" applyProtection="1">
      <alignment horizontal="left" vertical="center"/>
      <protection locked="0"/>
    </xf>
    <xf numFmtId="0" fontId="5" fillId="0" borderId="12" xfId="108" applyFont="1" applyFill="1" applyBorder="1" applyAlignment="1">
      <alignment horizontal="left" vertical="top" wrapText="1"/>
    </xf>
    <xf numFmtId="164" fontId="9" fillId="0" borderId="5" xfId="0" applyNumberFormat="1" applyFont="1" applyFill="1" applyBorder="1" applyAlignment="1">
      <alignment horizontal="left"/>
    </xf>
    <xf numFmtId="164" fontId="2" fillId="0" borderId="5" xfId="0" applyNumberFormat="1" applyFont="1" applyFill="1" applyBorder="1" applyAlignment="1">
      <alignment horizontal="left"/>
    </xf>
    <xf numFmtId="4" fontId="9" fillId="0" borderId="5" xfId="0" applyNumberFormat="1" applyFont="1" applyBorder="1" applyAlignment="1">
      <alignment horizontal="left" vertical="center"/>
    </xf>
    <xf numFmtId="166" fontId="7" fillId="0" borderId="5" xfId="2" applyFont="1" applyFill="1" applyBorder="1" applyAlignment="1">
      <alignment horizontal="left" vertical="center" wrapText="1"/>
    </xf>
    <xf numFmtId="164" fontId="9" fillId="0" borderId="5" xfId="0" applyNumberFormat="1" applyFont="1" applyBorder="1" applyAlignment="1">
      <alignment horizontal="left"/>
    </xf>
    <xf numFmtId="0" fontId="9" fillId="0" borderId="5" xfId="0" applyFont="1" applyFill="1" applyBorder="1" applyAlignment="1">
      <alignment horizontal="left"/>
    </xf>
    <xf numFmtId="0" fontId="9" fillId="0" borderId="5" xfId="0" applyFont="1" applyBorder="1" applyAlignment="1">
      <alignment horizontal="left"/>
    </xf>
    <xf numFmtId="166" fontId="9" fillId="0" borderId="5" xfId="2" applyFont="1" applyBorder="1" applyAlignment="1" applyProtection="1">
      <alignment horizontal="left" vertical="center" wrapText="1"/>
      <protection locked="0"/>
    </xf>
    <xf numFmtId="166" fontId="9" fillId="0" borderId="5" xfId="2" applyNumberFormat="1" applyFont="1" applyBorder="1" applyAlignment="1" applyProtection="1">
      <alignment horizontal="left" vertical="center"/>
      <protection locked="0"/>
    </xf>
    <xf numFmtId="0" fontId="2" fillId="0" borderId="5" xfId="2" applyNumberFormat="1" applyFont="1" applyFill="1" applyBorder="1" applyAlignment="1" applyProtection="1">
      <alignment horizontal="left" vertical="center"/>
      <protection locked="0"/>
    </xf>
    <xf numFmtId="0" fontId="0" fillId="0" borderId="0" xfId="0" applyBorder="1"/>
    <xf numFmtId="0" fontId="16" fillId="0" borderId="12" xfId="0" applyFont="1" applyFill="1" applyBorder="1" applyAlignment="1">
      <alignment horizontal="left" vertical="top" wrapText="1"/>
    </xf>
    <xf numFmtId="166" fontId="9" fillId="0" borderId="0" xfId="2" applyFont="1" applyFill="1" applyBorder="1" applyAlignment="1">
      <alignment horizontal="right" vertical="center"/>
    </xf>
    <xf numFmtId="166" fontId="9" fillId="0" borderId="5" xfId="2" applyFont="1" applyFill="1" applyBorder="1" applyAlignment="1">
      <alignment horizontal="left" vertical="center"/>
    </xf>
    <xf numFmtId="167" fontId="5" fillId="0" borderId="5" xfId="2" applyNumberFormat="1" applyFont="1" applyFill="1" applyBorder="1" applyAlignment="1">
      <alignment horizontal="left" vertical="center"/>
    </xf>
    <xf numFmtId="166" fontId="9" fillId="0" borderId="5" xfId="2" applyNumberFormat="1" applyFont="1" applyFill="1" applyBorder="1" applyAlignment="1" applyProtection="1">
      <alignment horizontal="left" vertical="center"/>
      <protection locked="0"/>
    </xf>
    <xf numFmtId="0" fontId="7" fillId="0" borderId="0" xfId="81" applyFont="1" applyBorder="1"/>
    <xf numFmtId="0" fontId="9" fillId="0" borderId="0" xfId="0" applyFont="1" applyBorder="1"/>
    <xf numFmtId="168" fontId="9" fillId="0" borderId="5" xfId="0" applyNumberFormat="1" applyFont="1" applyFill="1" applyBorder="1" applyAlignment="1">
      <alignment horizontal="left" vertical="center"/>
    </xf>
    <xf numFmtId="168" fontId="9" fillId="0" borderId="5" xfId="0" applyNumberFormat="1" applyFont="1" applyFill="1" applyBorder="1" applyAlignment="1">
      <alignment horizontal="right" vertical="center"/>
    </xf>
    <xf numFmtId="0" fontId="0" fillId="11" borderId="0" xfId="0" applyFill="1" applyBorder="1" applyAlignment="1"/>
    <xf numFmtId="0" fontId="7" fillId="0" borderId="12" xfId="81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/>
    </xf>
    <xf numFmtId="4" fontId="2" fillId="0" borderId="26" xfId="1" applyNumberFormat="1" applyFont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5" borderId="31" xfId="0" applyFont="1" applyFill="1" applyBorder="1" applyAlignment="1" applyProtection="1">
      <alignment horizontal="left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166" fontId="9" fillId="0" borderId="13" xfId="2" applyFont="1" applyFill="1" applyBorder="1" applyAlignment="1">
      <alignment vertical="center"/>
    </xf>
    <xf numFmtId="4" fontId="7" fillId="0" borderId="13" xfId="81" applyNumberFormat="1" applyFont="1" applyFill="1" applyBorder="1" applyAlignment="1" applyProtection="1">
      <alignment horizontal="right" vertical="center"/>
      <protection locked="0"/>
    </xf>
    <xf numFmtId="0" fontId="9" fillId="0" borderId="13" xfId="0" applyFont="1" applyFill="1" applyBorder="1" applyAlignment="1">
      <alignment horizontal="center"/>
    </xf>
    <xf numFmtId="0" fontId="2" fillId="5" borderId="15" xfId="0" applyFont="1" applyFill="1" applyBorder="1" applyAlignment="1" applyProtection="1">
      <alignment horizontal="center" vertical="center"/>
      <protection locked="0"/>
    </xf>
    <xf numFmtId="0" fontId="2" fillId="5" borderId="16" xfId="0" applyFont="1" applyFill="1" applyBorder="1" applyAlignment="1" applyProtection="1">
      <alignment horizontal="center" vertical="center"/>
      <protection locked="0"/>
    </xf>
    <xf numFmtId="0" fontId="2" fillId="5" borderId="16" xfId="0" applyFont="1" applyFill="1" applyBorder="1" applyAlignment="1" applyProtection="1">
      <alignment horizontal="left" vertical="center"/>
      <protection locked="0"/>
    </xf>
    <xf numFmtId="166" fontId="2" fillId="5" borderId="13" xfId="2" applyFont="1" applyFill="1" applyBorder="1" applyAlignment="1" applyProtection="1">
      <alignment horizontal="right" vertical="center"/>
      <protection locked="0"/>
    </xf>
    <xf numFmtId="0" fontId="5" fillId="0" borderId="13" xfId="0" applyFont="1" applyFill="1" applyBorder="1" applyAlignment="1">
      <alignment horizontal="left" vertical="top" wrapText="1"/>
    </xf>
    <xf numFmtId="0" fontId="2" fillId="5" borderId="17" xfId="0" applyFont="1" applyFill="1" applyBorder="1" applyAlignment="1" applyProtection="1">
      <alignment horizontal="center" vertical="center"/>
      <protection locked="0"/>
    </xf>
    <xf numFmtId="166" fontId="2" fillId="5" borderId="12" xfId="0" applyNumberFormat="1" applyFont="1" applyFill="1" applyBorder="1" applyAlignment="1" applyProtection="1">
      <alignment horizontal="center" vertical="center"/>
      <protection locked="0"/>
    </xf>
    <xf numFmtId="4" fontId="7" fillId="0" borderId="16" xfId="81" applyNumberFormat="1" applyFont="1" applyFill="1" applyBorder="1" applyAlignment="1" applyProtection="1">
      <alignment horizontal="right" vertical="center"/>
      <protection locked="0"/>
    </xf>
    <xf numFmtId="4" fontId="5" fillId="0" borderId="13" xfId="0" applyNumberFormat="1" applyFont="1" applyFill="1" applyBorder="1" applyAlignment="1" applyProtection="1">
      <alignment horizontal="right" vertical="center"/>
      <protection locked="0"/>
    </xf>
    <xf numFmtId="0" fontId="2" fillId="5" borderId="12" xfId="108" applyFont="1" applyFill="1" applyBorder="1" applyAlignment="1" applyProtection="1">
      <alignment horizontal="center" vertical="center"/>
      <protection locked="0"/>
    </xf>
    <xf numFmtId="0" fontId="2" fillId="5" borderId="13" xfId="108" applyFont="1" applyFill="1" applyBorder="1" applyProtection="1">
      <protection locked="0"/>
    </xf>
    <xf numFmtId="166" fontId="2" fillId="5" borderId="14" xfId="100" applyFont="1" applyFill="1" applyBorder="1" applyProtection="1">
      <protection locked="0"/>
    </xf>
    <xf numFmtId="0" fontId="7" fillId="4" borderId="12" xfId="108" applyFont="1" applyFill="1" applyBorder="1" applyAlignment="1">
      <alignment horizontal="center" vertical="center" wrapText="1"/>
    </xf>
    <xf numFmtId="0" fontId="7" fillId="4" borderId="13" xfId="108" applyFont="1" applyFill="1" applyBorder="1" applyAlignment="1">
      <alignment horizontal="left" vertical="top"/>
    </xf>
    <xf numFmtId="0" fontId="7" fillId="4" borderId="13" xfId="108" applyFont="1" applyFill="1" applyBorder="1" applyAlignment="1">
      <alignment horizontal="left" vertical="top" wrapText="1"/>
    </xf>
    <xf numFmtId="0" fontId="9" fillId="0" borderId="13" xfId="108" applyFont="1" applyBorder="1" applyAlignment="1" applyProtection="1">
      <alignment horizontal="left" vertical="center"/>
      <protection locked="0"/>
    </xf>
    <xf numFmtId="4" fontId="5" fillId="0" borderId="13" xfId="81" applyNumberFormat="1" applyFont="1" applyBorder="1" applyAlignment="1" applyProtection="1">
      <alignment horizontal="right" vertical="center"/>
      <protection locked="0"/>
    </xf>
    <xf numFmtId="166" fontId="9" fillId="0" borderId="14" xfId="100" applyNumberFormat="1" applyFont="1" applyBorder="1" applyAlignment="1" applyProtection="1">
      <alignment horizontal="center" vertical="center"/>
      <protection locked="0"/>
    </xf>
    <xf numFmtId="0" fontId="7" fillId="11" borderId="13" xfId="108" applyFont="1" applyFill="1" applyBorder="1" applyAlignment="1">
      <alignment horizontal="left" vertical="top" wrapText="1"/>
    </xf>
    <xf numFmtId="0" fontId="9" fillId="0" borderId="13" xfId="108" applyFont="1" applyBorder="1"/>
    <xf numFmtId="0" fontId="9" fillId="0" borderId="13" xfId="108" applyFont="1" applyBorder="1" applyAlignment="1">
      <alignment wrapText="1"/>
    </xf>
    <xf numFmtId="4" fontId="5" fillId="0" borderId="13" xfId="108" applyNumberFormat="1" applyFont="1" applyBorder="1" applyAlignment="1" applyProtection="1">
      <alignment horizontal="right" vertical="center"/>
      <protection locked="0"/>
    </xf>
    <xf numFmtId="4" fontId="5" fillId="0" borderId="13" xfId="81" applyNumberFormat="1" applyFont="1" applyFill="1" applyBorder="1" applyAlignment="1" applyProtection="1">
      <alignment horizontal="right" vertical="center"/>
      <protection locked="0"/>
    </xf>
    <xf numFmtId="4" fontId="5" fillId="0" borderId="0" xfId="0" applyNumberFormat="1" applyFont="1" applyFill="1" applyBorder="1" applyAlignment="1" applyProtection="1">
      <alignment horizontal="right" vertical="center"/>
      <protection locked="0"/>
    </xf>
    <xf numFmtId="4" fontId="9" fillId="0" borderId="13" xfId="0" applyNumberFormat="1" applyFont="1" applyFill="1" applyBorder="1" applyAlignment="1" applyProtection="1">
      <alignment horizontal="right" vertical="center"/>
      <protection locked="0"/>
    </xf>
    <xf numFmtId="4" fontId="9" fillId="0" borderId="13" xfId="0" applyNumberFormat="1" applyFont="1" applyFill="1" applyBorder="1" applyAlignment="1">
      <alignment horizontal="right" vertical="center"/>
    </xf>
    <xf numFmtId="4" fontId="5" fillId="0" borderId="13" xfId="0" applyNumberFormat="1" applyFont="1" applyFill="1" applyBorder="1" applyAlignment="1">
      <alignment horizontal="right" vertical="center"/>
    </xf>
    <xf numFmtId="4" fontId="5" fillId="0" borderId="20" xfId="0" applyNumberFormat="1" applyFont="1" applyFill="1" applyBorder="1" applyAlignment="1" applyProtection="1">
      <alignment horizontal="right" vertical="center"/>
      <protection locked="0"/>
    </xf>
    <xf numFmtId="0" fontId="9" fillId="0" borderId="13" xfId="0" applyFont="1" applyFill="1" applyBorder="1" applyAlignment="1" applyProtection="1">
      <alignment horizontal="right" vertical="center" wrapText="1"/>
      <protection locked="0"/>
    </xf>
    <xf numFmtId="0" fontId="5" fillId="0" borderId="13" xfId="0" applyFont="1" applyFill="1" applyBorder="1" applyAlignment="1" applyProtection="1">
      <alignment horizontal="right" vertical="center" wrapText="1"/>
      <protection locked="0"/>
    </xf>
    <xf numFmtId="0" fontId="5" fillId="0" borderId="13" xfId="0" applyFont="1" applyFill="1" applyBorder="1" applyAlignment="1">
      <alignment horizontal="right" vertical="center" wrapText="1"/>
    </xf>
    <xf numFmtId="0" fontId="9" fillId="0" borderId="4" xfId="0" applyFont="1" applyFill="1" applyBorder="1"/>
    <xf numFmtId="0" fontId="9" fillId="0" borderId="5" xfId="0" applyFont="1" applyFill="1" applyBorder="1"/>
    <xf numFmtId="0" fontId="9" fillId="0" borderId="6" xfId="0" applyFont="1" applyFill="1" applyBorder="1"/>
    <xf numFmtId="0" fontId="12" fillId="0" borderId="8" xfId="0" applyFont="1" applyFill="1" applyBorder="1"/>
    <xf numFmtId="0" fontId="3" fillId="4" borderId="13" xfId="0" applyFont="1" applyFill="1" applyBorder="1" applyAlignment="1">
      <alignment horizontal="left" vertical="top" wrapText="1"/>
    </xf>
    <xf numFmtId="0" fontId="20" fillId="4" borderId="13" xfId="0" applyFont="1" applyFill="1" applyBorder="1" applyAlignment="1">
      <alignment horizontal="left" vertical="top"/>
    </xf>
    <xf numFmtId="0" fontId="5" fillId="0" borderId="13" xfId="0" applyFont="1" applyFill="1" applyBorder="1" applyAlignment="1">
      <alignment horizontal="left" vertical="top"/>
    </xf>
    <xf numFmtId="0" fontId="7" fillId="0" borderId="13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center" wrapText="1"/>
    </xf>
    <xf numFmtId="166" fontId="9" fillId="0" borderId="13" xfId="2" applyFont="1" applyFill="1" applyBorder="1" applyAlignment="1" applyProtection="1">
      <alignment horizontal="right" vertical="center"/>
      <protection locked="0"/>
    </xf>
    <xf numFmtId="0" fontId="7" fillId="0" borderId="20" xfId="0" applyFont="1" applyFill="1" applyBorder="1" applyAlignment="1">
      <alignment horizontal="left" vertical="top"/>
    </xf>
    <xf numFmtId="0" fontId="7" fillId="0" borderId="20" xfId="0" applyFont="1" applyFill="1" applyBorder="1" applyAlignment="1">
      <alignment horizontal="left" vertical="top" wrapText="1"/>
    </xf>
    <xf numFmtId="0" fontId="7" fillId="0" borderId="20" xfId="0" applyFont="1" applyFill="1" applyBorder="1" applyAlignment="1">
      <alignment horizontal="left" vertical="center" wrapText="1"/>
    </xf>
    <xf numFmtId="0" fontId="7" fillId="11" borderId="12" xfId="108" applyFont="1" applyFill="1" applyBorder="1" applyAlignment="1">
      <alignment horizontal="center" vertical="center" wrapText="1"/>
    </xf>
    <xf numFmtId="0" fontId="7" fillId="11" borderId="13" xfId="108" applyFont="1" applyFill="1" applyBorder="1" applyAlignment="1">
      <alignment horizontal="left" vertical="top"/>
    </xf>
    <xf numFmtId="0" fontId="9" fillId="11" borderId="13" xfId="108" applyFont="1" applyFill="1" applyBorder="1" applyAlignment="1" applyProtection="1">
      <alignment horizontal="left" vertical="center"/>
      <protection locked="0"/>
    </xf>
    <xf numFmtId="166" fontId="9" fillId="11" borderId="14" xfId="100" applyNumberFormat="1" applyFont="1" applyFill="1" applyBorder="1" applyAlignment="1" applyProtection="1">
      <alignment horizontal="center" vertical="center"/>
      <protection locked="0"/>
    </xf>
    <xf numFmtId="0" fontId="7" fillId="11" borderId="12" xfId="81" applyFont="1" applyFill="1" applyBorder="1" applyAlignment="1">
      <alignment horizontal="center" vertical="center" wrapText="1"/>
    </xf>
    <xf numFmtId="0" fontId="7" fillId="11" borderId="13" xfId="81" applyFont="1" applyFill="1" applyBorder="1" applyAlignment="1">
      <alignment horizontal="left" vertical="top"/>
    </xf>
    <xf numFmtId="0" fontId="7" fillId="11" borderId="13" xfId="81" applyFont="1" applyFill="1" applyBorder="1" applyAlignment="1">
      <alignment horizontal="left" vertical="top" wrapText="1"/>
    </xf>
    <xf numFmtId="0" fontId="7" fillId="11" borderId="13" xfId="81" applyFont="1" applyFill="1" applyBorder="1" applyAlignment="1" applyProtection="1">
      <alignment horizontal="left" vertical="center"/>
      <protection locked="0"/>
    </xf>
    <xf numFmtId="166" fontId="9" fillId="11" borderId="14" xfId="100" applyFont="1" applyFill="1" applyBorder="1" applyAlignment="1" applyProtection="1">
      <alignment horizontal="center" vertical="center"/>
      <protection locked="0"/>
    </xf>
    <xf numFmtId="0" fontId="7" fillId="11" borderId="13" xfId="0" applyFont="1" applyFill="1" applyBorder="1" applyAlignment="1">
      <alignment horizontal="center" vertical="center" wrapText="1"/>
    </xf>
    <xf numFmtId="0" fontId="20" fillId="11" borderId="13" xfId="0" applyFont="1" applyFill="1" applyBorder="1" applyAlignment="1">
      <alignment horizontal="left" vertical="top"/>
    </xf>
    <xf numFmtId="0" fontId="0" fillId="0" borderId="0" xfId="0" applyBorder="1" applyAlignment="1">
      <alignment horizontal="center"/>
    </xf>
    <xf numFmtId="0" fontId="9" fillId="11" borderId="13" xfId="0" applyFont="1" applyFill="1" applyBorder="1"/>
    <xf numFmtId="0" fontId="9" fillId="11" borderId="13" xfId="0" applyFont="1" applyFill="1" applyBorder="1" applyAlignment="1" applyProtection="1">
      <alignment vertical="center" wrapText="1"/>
      <protection locked="0"/>
    </xf>
    <xf numFmtId="4" fontId="5" fillId="11" borderId="13" xfId="0" applyNumberFormat="1" applyFont="1" applyFill="1" applyBorder="1" applyAlignment="1" applyProtection="1">
      <alignment horizontal="right" vertical="center"/>
      <protection locked="0"/>
    </xf>
    <xf numFmtId="0" fontId="7" fillId="4" borderId="13" xfId="0" applyFont="1" applyFill="1" applyBorder="1" applyAlignment="1">
      <alignment horizontal="center" vertical="center" wrapText="1"/>
    </xf>
    <xf numFmtId="0" fontId="22" fillId="4" borderId="13" xfId="0" applyFont="1" applyFill="1" applyBorder="1" applyAlignment="1">
      <alignment horizontal="left" vertical="top"/>
    </xf>
    <xf numFmtId="0" fontId="7" fillId="4" borderId="13" xfId="0" applyFont="1" applyFill="1" applyBorder="1" applyAlignment="1">
      <alignment wrapText="1"/>
    </xf>
    <xf numFmtId="164" fontId="9" fillId="0" borderId="0" xfId="0" applyNumberFormat="1" applyFont="1" applyBorder="1" applyAlignment="1">
      <alignment horizontal="left"/>
    </xf>
    <xf numFmtId="0" fontId="2" fillId="9" borderId="12" xfId="108" applyFont="1" applyFill="1" applyBorder="1" applyAlignment="1" applyProtection="1">
      <alignment horizontal="center" vertical="center"/>
      <protection locked="0"/>
    </xf>
    <xf numFmtId="0" fontId="2" fillId="9" borderId="13" xfId="108" applyFont="1" applyFill="1" applyBorder="1" applyProtection="1">
      <protection locked="0"/>
    </xf>
    <xf numFmtId="166" fontId="2" fillId="9" borderId="14" xfId="100" applyFont="1" applyFill="1" applyBorder="1" applyProtection="1">
      <protection locked="0"/>
    </xf>
    <xf numFmtId="0" fontId="2" fillId="9" borderId="13" xfId="0" applyFont="1" applyFill="1" applyBorder="1" applyProtection="1">
      <protection locked="0"/>
    </xf>
    <xf numFmtId="0" fontId="2" fillId="9" borderId="13" xfId="0" applyFont="1" applyFill="1" applyBorder="1" applyAlignment="1">
      <alignment wrapText="1"/>
    </xf>
    <xf numFmtId="0" fontId="2" fillId="9" borderId="13" xfId="0" applyFont="1" applyFill="1" applyBorder="1" applyAlignment="1" applyProtection="1">
      <alignment horizontal="left" vertical="center"/>
      <protection locked="0"/>
    </xf>
    <xf numFmtId="4" fontId="2" fillId="9" borderId="13" xfId="0" applyNumberFormat="1" applyFont="1" applyFill="1" applyBorder="1" applyAlignment="1" applyProtection="1">
      <alignment horizontal="right" vertical="center"/>
      <protection locked="0"/>
    </xf>
    <xf numFmtId="166" fontId="2" fillId="9" borderId="13" xfId="2" applyFont="1" applyFill="1" applyBorder="1" applyAlignment="1" applyProtection="1">
      <alignment horizontal="center" vertical="center"/>
      <protection locked="0"/>
    </xf>
    <xf numFmtId="166" fontId="2" fillId="9" borderId="14" xfId="2" applyFont="1" applyFill="1" applyBorder="1" applyAlignment="1" applyProtection="1">
      <alignment horizontal="right" vertical="center"/>
      <protection locked="0"/>
    </xf>
    <xf numFmtId="0" fontId="9" fillId="0" borderId="13" xfId="0" applyFont="1" applyFill="1" applyBorder="1" applyAlignment="1" applyProtection="1">
      <alignment wrapText="1"/>
      <protection locked="0"/>
    </xf>
    <xf numFmtId="0" fontId="9" fillId="0" borderId="13" xfId="0" applyFont="1" applyFill="1" applyBorder="1" applyAlignment="1" applyProtection="1">
      <alignment vertical="center" wrapText="1"/>
      <protection locked="0"/>
    </xf>
    <xf numFmtId="4" fontId="9" fillId="0" borderId="12" xfId="0" applyNumberFormat="1" applyFont="1" applyFill="1" applyBorder="1" applyAlignment="1" applyProtection="1">
      <alignment horizontal="center" vertical="center"/>
      <protection locked="0"/>
    </xf>
    <xf numFmtId="4" fontId="9" fillId="0" borderId="13" xfId="0" applyNumberFormat="1" applyFont="1" applyFill="1" applyBorder="1" applyAlignment="1" applyProtection="1">
      <alignment horizontal="left" vertical="center"/>
      <protection locked="0"/>
    </xf>
    <xf numFmtId="4" fontId="9" fillId="0" borderId="13" xfId="0" applyNumberFormat="1" applyFont="1" applyFill="1" applyBorder="1" applyProtection="1">
      <protection locked="0"/>
    </xf>
    <xf numFmtId="0" fontId="9" fillId="0" borderId="12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 applyProtection="1">
      <alignment horizontal="center" vertical="center"/>
      <protection locked="0"/>
    </xf>
    <xf numFmtId="0" fontId="2" fillId="8" borderId="13" xfId="0" applyFont="1" applyFill="1" applyBorder="1" applyAlignment="1" applyProtection="1">
      <alignment horizontal="center"/>
      <protection locked="0"/>
    </xf>
    <xf numFmtId="0" fontId="23" fillId="11" borderId="12" xfId="0" applyFont="1" applyFill="1" applyBorder="1" applyAlignment="1">
      <alignment horizontal="center" vertical="center"/>
    </xf>
    <xf numFmtId="0" fontId="24" fillId="11" borderId="13" xfId="0" applyFont="1" applyFill="1" applyBorder="1" applyAlignment="1">
      <alignment vertical="center" wrapText="1"/>
    </xf>
    <xf numFmtId="0" fontId="23" fillId="11" borderId="13" xfId="0" applyFont="1" applyFill="1" applyBorder="1" applyAlignment="1">
      <alignment vertical="center" wrapText="1"/>
    </xf>
    <xf numFmtId="0" fontId="23" fillId="11" borderId="13" xfId="0" applyFont="1" applyFill="1" applyBorder="1" applyAlignment="1" applyProtection="1">
      <alignment horizontal="center" vertical="center"/>
      <protection locked="0"/>
    </xf>
    <xf numFmtId="4" fontId="23" fillId="11" borderId="13" xfId="81" applyNumberFormat="1" applyFont="1" applyFill="1" applyBorder="1" applyAlignment="1" applyProtection="1">
      <alignment horizontal="center" vertical="center"/>
      <protection locked="0"/>
    </xf>
    <xf numFmtId="164" fontId="23" fillId="11" borderId="14" xfId="0" applyNumberFormat="1" applyFont="1" applyFill="1" applyBorder="1" applyAlignment="1">
      <alignment vertical="center"/>
    </xf>
    <xf numFmtId="0" fontId="24" fillId="11" borderId="0" xfId="0" applyFont="1" applyFill="1" applyAlignment="1">
      <alignment vertical="center" wrapText="1"/>
    </xf>
    <xf numFmtId="0" fontId="24" fillId="11" borderId="13" xfId="0" applyFont="1" applyFill="1" applyBorder="1" applyAlignment="1">
      <alignment vertical="center"/>
    </xf>
    <xf numFmtId="0" fontId="24" fillId="11" borderId="0" xfId="0" applyFont="1" applyFill="1" applyAlignment="1">
      <alignment vertical="center"/>
    </xf>
    <xf numFmtId="164" fontId="24" fillId="11" borderId="0" xfId="0" applyNumberFormat="1" applyFont="1" applyFill="1" applyAlignment="1">
      <alignment vertical="center"/>
    </xf>
    <xf numFmtId="0" fontId="23" fillId="11" borderId="13" xfId="0" applyFont="1" applyFill="1" applyBorder="1" applyAlignment="1">
      <alignment horizontal="center" vertical="center" wrapText="1"/>
    </xf>
    <xf numFmtId="0" fontId="25" fillId="11" borderId="13" xfId="0" applyFont="1" applyFill="1" applyBorder="1" applyAlignment="1">
      <alignment vertical="center"/>
    </xf>
    <xf numFmtId="0" fontId="23" fillId="11" borderId="13" xfId="0" applyFont="1" applyFill="1" applyBorder="1" applyAlignment="1">
      <alignment horizontal="left" vertical="center" wrapText="1"/>
    </xf>
    <xf numFmtId="0" fontId="25" fillId="11" borderId="0" xfId="0" applyFont="1" applyFill="1" applyAlignment="1">
      <alignment vertical="center"/>
    </xf>
    <xf numFmtId="0" fontId="23" fillId="11" borderId="15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center" vertical="center" wrapText="1"/>
    </xf>
    <xf numFmtId="0" fontId="23" fillId="4" borderId="13" xfId="0" applyFont="1" applyFill="1" applyBorder="1" applyAlignment="1">
      <alignment horizontal="left" vertical="center" wrapText="1"/>
    </xf>
    <xf numFmtId="0" fontId="24" fillId="11" borderId="13" xfId="0" applyFont="1" applyFill="1" applyBorder="1" applyAlignment="1">
      <alignment wrapText="1"/>
    </xf>
    <xf numFmtId="0" fontId="23" fillId="11" borderId="13" xfId="0" applyFont="1" applyFill="1" applyBorder="1" applyAlignment="1">
      <alignment wrapText="1"/>
    </xf>
    <xf numFmtId="0" fontId="24" fillId="11" borderId="0" xfId="0" applyFont="1" applyFill="1" applyAlignment="1">
      <alignment wrapText="1"/>
    </xf>
    <xf numFmtId="164" fontId="23" fillId="11" borderId="14" xfId="0" applyNumberFormat="1" applyFont="1" applyFill="1" applyBorder="1"/>
    <xf numFmtId="0" fontId="23" fillId="4" borderId="13" xfId="0" applyFont="1" applyFill="1" applyBorder="1" applyAlignment="1">
      <alignment horizontal="left" vertical="top" wrapText="1"/>
    </xf>
    <xf numFmtId="0" fontId="23" fillId="4" borderId="13" xfId="0" applyFont="1" applyFill="1" applyBorder="1" applyAlignment="1">
      <alignment horizontal="center" vertical="top" wrapText="1"/>
    </xf>
    <xf numFmtId="0" fontId="23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wrapText="1"/>
    </xf>
    <xf numFmtId="0" fontId="23" fillId="0" borderId="13" xfId="0" applyFont="1" applyBorder="1" applyAlignment="1">
      <alignment horizontal="left" wrapText="1"/>
    </xf>
    <xf numFmtId="0" fontId="23" fillId="0" borderId="13" xfId="0" applyFont="1" applyBorder="1" applyAlignment="1" applyProtection="1">
      <alignment horizontal="center" vertical="center"/>
      <protection locked="0"/>
    </xf>
    <xf numFmtId="164" fontId="23" fillId="0" borderId="14" xfId="0" applyNumberFormat="1" applyFont="1" applyBorder="1" applyAlignment="1">
      <alignment vertical="center"/>
    </xf>
    <xf numFmtId="0" fontId="24" fillId="0" borderId="0" xfId="0" applyFont="1" applyAlignment="1">
      <alignment wrapText="1"/>
    </xf>
    <xf numFmtId="0" fontId="23" fillId="0" borderId="13" xfId="0" applyFont="1" applyBorder="1" applyAlignment="1">
      <alignment horizontal="left" vertical="center" wrapText="1"/>
    </xf>
    <xf numFmtId="0" fontId="23" fillId="11" borderId="13" xfId="0" applyFont="1" applyFill="1" applyBorder="1" applyAlignment="1">
      <alignment horizontal="left" vertical="top" wrapText="1"/>
    </xf>
    <xf numFmtId="0" fontId="23" fillId="0" borderId="13" xfId="0" applyFont="1" applyBorder="1" applyAlignment="1">
      <alignment wrapText="1"/>
    </xf>
    <xf numFmtId="4" fontId="23" fillId="0" borderId="13" xfId="81" applyNumberFormat="1" applyFont="1" applyBorder="1" applyAlignment="1" applyProtection="1">
      <alignment horizontal="center" vertical="center"/>
      <protection locked="0"/>
    </xf>
    <xf numFmtId="164" fontId="23" fillId="0" borderId="14" xfId="0" applyNumberFormat="1" applyFont="1" applyBorder="1"/>
    <xf numFmtId="0" fontId="23" fillId="0" borderId="13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4" fillId="0" borderId="13" xfId="0" applyFont="1" applyBorder="1" applyAlignment="1">
      <alignment horizontal="center" vertical="center" wrapText="1"/>
    </xf>
    <xf numFmtId="164" fontId="23" fillId="0" borderId="14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4" fontId="23" fillId="11" borderId="14" xfId="0" applyNumberFormat="1" applyFont="1" applyFill="1" applyBorder="1" applyAlignment="1">
      <alignment horizontal="center" vertical="center"/>
    </xf>
    <xf numFmtId="0" fontId="23" fillId="0" borderId="13" xfId="0" applyFont="1" applyBorder="1"/>
    <xf numFmtId="0" fontId="23" fillId="0" borderId="13" xfId="0" applyFont="1" applyBorder="1" applyAlignment="1">
      <alignment horizontal="center"/>
    </xf>
    <xf numFmtId="4" fontId="23" fillId="0" borderId="13" xfId="0" applyNumberFormat="1" applyFont="1" applyBorder="1" applyAlignment="1">
      <alignment horizontal="center"/>
    </xf>
    <xf numFmtId="166" fontId="23" fillId="0" borderId="14" xfId="100" applyFont="1" applyBorder="1" applyAlignment="1" applyProtection="1">
      <alignment horizontal="center" vertical="center"/>
      <protection locked="0"/>
    </xf>
    <xf numFmtId="0" fontId="0" fillId="0" borderId="0" xfId="0" applyFont="1" applyAlignment="1">
      <alignment wrapText="1"/>
    </xf>
    <xf numFmtId="0" fontId="23" fillId="0" borderId="13" xfId="0" applyFont="1" applyBorder="1" applyAlignment="1">
      <alignment horizontal="left" vertical="center"/>
    </xf>
    <xf numFmtId="0" fontId="23" fillId="0" borderId="13" xfId="0" applyFont="1" applyBorder="1" applyAlignment="1">
      <alignment horizontal="center" vertical="center"/>
    </xf>
    <xf numFmtId="166" fontId="2" fillId="8" borderId="17" xfId="2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Alignment="1">
      <alignment wrapText="1"/>
    </xf>
    <xf numFmtId="0" fontId="3" fillId="4" borderId="12" xfId="0" applyFont="1" applyFill="1" applyBorder="1" applyAlignment="1">
      <alignment horizontal="center" vertical="center" wrapText="1"/>
    </xf>
    <xf numFmtId="0" fontId="23" fillId="0" borderId="13" xfId="0" applyFont="1" applyBorder="1" applyAlignment="1" applyProtection="1">
      <alignment wrapText="1"/>
      <protection locked="0"/>
    </xf>
    <xf numFmtId="0" fontId="3" fillId="4" borderId="13" xfId="0" applyFont="1" applyFill="1" applyBorder="1" applyAlignment="1">
      <alignment horizontal="center" vertical="center" wrapText="1"/>
    </xf>
    <xf numFmtId="0" fontId="7" fillId="0" borderId="12" xfId="108" applyFont="1" applyFill="1" applyBorder="1" applyAlignment="1">
      <alignment horizontal="center" vertical="center" wrapText="1"/>
    </xf>
    <xf numFmtId="0" fontId="7" fillId="0" borderId="13" xfId="108" applyFont="1" applyFill="1" applyBorder="1" applyAlignment="1">
      <alignment horizontal="left" vertical="top"/>
    </xf>
    <xf numFmtId="0" fontId="7" fillId="0" borderId="13" xfId="108" applyFont="1" applyFill="1" applyBorder="1" applyAlignment="1">
      <alignment horizontal="left" vertical="top" wrapText="1"/>
    </xf>
    <xf numFmtId="0" fontId="9" fillId="0" borderId="13" xfId="108" applyFont="1" applyFill="1" applyBorder="1" applyAlignment="1" applyProtection="1">
      <alignment horizontal="left" vertical="center"/>
      <protection locked="0"/>
    </xf>
    <xf numFmtId="166" fontId="9" fillId="0" borderId="14" xfId="100" applyNumberFormat="1" applyFont="1" applyFill="1" applyBorder="1" applyAlignment="1" applyProtection="1">
      <alignment horizontal="center" vertical="center"/>
      <protection locked="0"/>
    </xf>
    <xf numFmtId="0" fontId="7" fillId="0" borderId="13" xfId="81" applyFont="1" applyFill="1" applyBorder="1" applyAlignment="1">
      <alignment horizontal="left" vertical="top"/>
    </xf>
    <xf numFmtId="0" fontId="7" fillId="0" borderId="13" xfId="81" applyFont="1" applyFill="1" applyBorder="1" applyAlignment="1">
      <alignment horizontal="left" vertical="top" wrapText="1"/>
    </xf>
    <xf numFmtId="0" fontId="7" fillId="0" borderId="13" xfId="81" applyFont="1" applyFill="1" applyBorder="1" applyAlignment="1" applyProtection="1">
      <alignment horizontal="left" vertical="center"/>
      <protection locked="0"/>
    </xf>
    <xf numFmtId="166" fontId="9" fillId="0" borderId="14" xfId="100" applyFont="1" applyFill="1" applyBorder="1" applyAlignment="1" applyProtection="1">
      <alignment horizontal="center" vertical="center"/>
      <protection locked="0"/>
    </xf>
    <xf numFmtId="0" fontId="7" fillId="0" borderId="15" xfId="81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left" vertical="top"/>
    </xf>
    <xf numFmtId="0" fontId="9" fillId="0" borderId="12" xfId="0" applyFont="1" applyFill="1" applyBorder="1" applyAlignment="1">
      <alignment horizontal="center"/>
    </xf>
    <xf numFmtId="164" fontId="9" fillId="0" borderId="14" xfId="0" applyNumberFormat="1" applyFont="1" applyFill="1" applyBorder="1"/>
    <xf numFmtId="166" fontId="9" fillId="0" borderId="14" xfId="2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Fill="1" applyBorder="1" applyAlignment="1">
      <alignment horizontal="left" vertical="top" wrapText="1"/>
    </xf>
    <xf numFmtId="0" fontId="9" fillId="0" borderId="8" xfId="0" applyFont="1" applyFill="1" applyBorder="1"/>
    <xf numFmtId="166" fontId="9" fillId="0" borderId="0" xfId="2" applyFont="1" applyBorder="1" applyAlignment="1" applyProtection="1">
      <alignment horizontal="left" vertical="center"/>
      <protection locked="0"/>
    </xf>
    <xf numFmtId="0" fontId="26" fillId="11" borderId="13" xfId="0" applyFont="1" applyFill="1" applyBorder="1" applyAlignment="1">
      <alignment horizontal="left" vertical="top"/>
    </xf>
    <xf numFmtId="0" fontId="10" fillId="11" borderId="13" xfId="0" applyFont="1" applyFill="1" applyBorder="1"/>
    <xf numFmtId="0" fontId="7" fillId="4" borderId="13" xfId="3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 applyProtection="1">
      <alignment wrapText="1"/>
      <protection locked="0"/>
    </xf>
    <xf numFmtId="0" fontId="7" fillId="0" borderId="13" xfId="4" applyFont="1" applyFill="1" applyBorder="1" applyAlignment="1">
      <alignment horizontal="left" vertical="top" wrapText="1"/>
    </xf>
    <xf numFmtId="0" fontId="7" fillId="0" borderId="13" xfId="4" applyFont="1" applyFill="1" applyBorder="1" applyAlignment="1">
      <alignment horizontal="left" vertical="center" wrapText="1"/>
    </xf>
    <xf numFmtId="0" fontId="0" fillId="11" borderId="0" xfId="0" applyFill="1"/>
    <xf numFmtId="166" fontId="5" fillId="0" borderId="13" xfId="2" applyFont="1" applyFill="1" applyBorder="1" applyAlignment="1">
      <alignment horizontal="right" vertical="top" wrapText="1"/>
    </xf>
    <xf numFmtId="0" fontId="10" fillId="0" borderId="13" xfId="0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center" wrapText="1"/>
    </xf>
    <xf numFmtId="166" fontId="5" fillId="0" borderId="14" xfId="2" applyFont="1" applyFill="1" applyBorder="1" applyAlignment="1">
      <alignment horizontal="right" vertical="center" wrapText="1"/>
    </xf>
    <xf numFmtId="0" fontId="7" fillId="0" borderId="13" xfId="0" applyFont="1" applyFill="1" applyBorder="1" applyAlignment="1">
      <alignment wrapText="1"/>
    </xf>
    <xf numFmtId="0" fontId="23" fillId="0" borderId="13" xfId="0" applyFont="1" applyFill="1" applyBorder="1" applyAlignment="1" applyProtection="1">
      <alignment horizontal="center" vertical="center"/>
      <protection locked="0"/>
    </xf>
    <xf numFmtId="166" fontId="23" fillId="0" borderId="14" xfId="100" applyFont="1" applyFill="1" applyBorder="1" applyAlignment="1" applyProtection="1">
      <alignment horizontal="center" vertical="center"/>
      <protection locked="0"/>
    </xf>
    <xf numFmtId="0" fontId="22" fillId="0" borderId="13" xfId="0" applyFont="1" applyFill="1" applyBorder="1" applyAlignment="1">
      <alignment horizontal="left" vertical="top"/>
    </xf>
    <xf numFmtId="0" fontId="9" fillId="0" borderId="13" xfId="108" applyFont="1" applyFill="1" applyBorder="1"/>
    <xf numFmtId="0" fontId="9" fillId="0" borderId="13" xfId="108" applyFont="1" applyFill="1" applyBorder="1" applyAlignment="1">
      <alignment wrapText="1"/>
    </xf>
    <xf numFmtId="0" fontId="0" fillId="0" borderId="0" xfId="0" applyFill="1"/>
    <xf numFmtId="0" fontId="5" fillId="0" borderId="12" xfId="81" applyFont="1" applyFill="1" applyBorder="1" applyAlignment="1">
      <alignment horizontal="center" vertical="center" wrapText="1"/>
    </xf>
    <xf numFmtId="0" fontId="17" fillId="0" borderId="0" xfId="0" applyFont="1" applyFill="1"/>
    <xf numFmtId="0" fontId="5" fillId="0" borderId="13" xfId="0" applyFont="1" applyFill="1" applyBorder="1" applyAlignment="1">
      <alignment wrapText="1"/>
    </xf>
    <xf numFmtId="0" fontId="5" fillId="0" borderId="13" xfId="0" applyFont="1" applyFill="1" applyBorder="1" applyAlignment="1" applyProtection="1">
      <alignment horizontal="left" vertical="center"/>
      <protection locked="0"/>
    </xf>
    <xf numFmtId="164" fontId="5" fillId="0" borderId="14" xfId="0" applyNumberFormat="1" applyFont="1" applyFill="1" applyBorder="1"/>
    <xf numFmtId="0" fontId="3" fillId="0" borderId="13" xfId="0" applyFont="1" applyFill="1" applyBorder="1" applyAlignment="1">
      <alignment horizontal="left" vertical="top"/>
    </xf>
    <xf numFmtId="0" fontId="10" fillId="0" borderId="13" xfId="0" applyFont="1" applyFill="1" applyBorder="1" applyAlignment="1">
      <alignment horizontal="left" vertical="top"/>
    </xf>
    <xf numFmtId="0" fontId="21" fillId="0" borderId="0" xfId="0" applyFont="1" applyFill="1"/>
    <xf numFmtId="0" fontId="10" fillId="0" borderId="13" xfId="4" applyFont="1" applyFill="1" applyBorder="1" applyAlignment="1">
      <alignment horizontal="left" vertical="top" wrapText="1"/>
    </xf>
    <xf numFmtId="0" fontId="10" fillId="0" borderId="13" xfId="0" applyFont="1" applyFill="1" applyBorder="1"/>
    <xf numFmtId="166" fontId="2" fillId="0" borderId="0" xfId="2" applyFont="1" applyFill="1" applyBorder="1" applyAlignment="1" applyProtection="1">
      <alignment horizontal="left" vertical="center"/>
      <protection locked="0"/>
    </xf>
    <xf numFmtId="0" fontId="7" fillId="4" borderId="13" xfId="30" applyFont="1" applyFill="1" applyBorder="1" applyAlignment="1">
      <alignment horizontal="left" vertical="top"/>
    </xf>
    <xf numFmtId="0" fontId="7" fillId="4" borderId="13" xfId="30" applyFont="1" applyFill="1" applyBorder="1" applyAlignment="1">
      <alignment horizontal="left" wrapText="1"/>
    </xf>
    <xf numFmtId="0" fontId="9" fillId="0" borderId="13" xfId="0" applyFont="1" applyBorder="1" applyAlignment="1">
      <alignment horizontal="center"/>
    </xf>
    <xf numFmtId="164" fontId="9" fillId="0" borderId="13" xfId="0" applyNumberFormat="1" applyFont="1" applyBorder="1" applyAlignment="1"/>
    <xf numFmtId="164" fontId="9" fillId="0" borderId="0" xfId="0" applyNumberFormat="1" applyFont="1" applyFill="1" applyBorder="1" applyAlignment="1">
      <alignment horizontal="left"/>
    </xf>
    <xf numFmtId="0" fontId="7" fillId="4" borderId="13" xfId="31" applyFont="1" applyFill="1" applyBorder="1" applyAlignment="1">
      <alignment horizontal="center" wrapText="1"/>
    </xf>
    <xf numFmtId="0" fontId="7" fillId="4" borderId="13" xfId="31" applyFont="1" applyFill="1" applyBorder="1" applyAlignment="1">
      <alignment horizontal="left" vertical="top"/>
    </xf>
    <xf numFmtId="0" fontId="7" fillId="4" borderId="13" xfId="31" applyFont="1" applyFill="1" applyBorder="1" applyAlignment="1">
      <alignment horizontal="left" wrapText="1"/>
    </xf>
    <xf numFmtId="0" fontId="7" fillId="4" borderId="13" xfId="32" applyFont="1" applyFill="1" applyBorder="1" applyAlignment="1">
      <alignment horizontal="center" wrapText="1"/>
    </xf>
    <xf numFmtId="0" fontId="7" fillId="4" borderId="13" xfId="32" applyFont="1" applyFill="1" applyBorder="1" applyAlignment="1">
      <alignment horizontal="left" vertical="top"/>
    </xf>
    <xf numFmtId="0" fontId="7" fillId="4" borderId="13" xfId="32" applyFont="1" applyFill="1" applyBorder="1" applyAlignment="1">
      <alignment horizontal="left" wrapText="1"/>
    </xf>
    <xf numFmtId="0" fontId="7" fillId="4" borderId="13" xfId="33" applyFont="1" applyFill="1" applyBorder="1" applyAlignment="1">
      <alignment horizontal="center" wrapText="1"/>
    </xf>
    <xf numFmtId="0" fontId="7" fillId="4" borderId="13" xfId="33" applyFont="1" applyFill="1" applyBorder="1" applyAlignment="1">
      <alignment horizontal="left" vertical="top"/>
    </xf>
    <xf numFmtId="0" fontId="7" fillId="4" borderId="13" xfId="33" applyFont="1" applyFill="1" applyBorder="1" applyAlignment="1">
      <alignment horizontal="left" wrapText="1"/>
    </xf>
    <xf numFmtId="0" fontId="7" fillId="4" borderId="13" xfId="34" applyFont="1" applyFill="1" applyBorder="1" applyAlignment="1">
      <alignment horizontal="center" wrapText="1"/>
    </xf>
    <xf numFmtId="0" fontId="7" fillId="4" borderId="13" xfId="34" applyFont="1" applyFill="1" applyBorder="1" applyAlignment="1">
      <alignment horizontal="left" vertical="top"/>
    </xf>
    <xf numFmtId="0" fontId="7" fillId="4" borderId="13" xfId="34" applyFont="1" applyFill="1" applyBorder="1" applyAlignment="1">
      <alignment horizontal="left" wrapText="1"/>
    </xf>
    <xf numFmtId="0" fontId="7" fillId="4" borderId="13" xfId="35" applyFont="1" applyFill="1" applyBorder="1" applyAlignment="1">
      <alignment horizontal="center" wrapText="1"/>
    </xf>
    <xf numFmtId="0" fontId="7" fillId="4" borderId="13" xfId="35" applyFont="1" applyFill="1" applyBorder="1" applyAlignment="1">
      <alignment horizontal="left" vertical="top"/>
    </xf>
    <xf numFmtId="0" fontId="7" fillId="4" borderId="13" xfId="35" applyFont="1" applyFill="1" applyBorder="1" applyAlignment="1">
      <alignment horizontal="left" wrapText="1"/>
    </xf>
    <xf numFmtId="0" fontId="7" fillId="4" borderId="13" xfId="36" applyFont="1" applyFill="1" applyBorder="1" applyAlignment="1">
      <alignment horizontal="left" vertical="top" wrapText="1"/>
    </xf>
    <xf numFmtId="0" fontId="7" fillId="4" borderId="13" xfId="36" applyFont="1" applyFill="1" applyBorder="1" applyAlignment="1">
      <alignment horizontal="left" vertical="top"/>
    </xf>
    <xf numFmtId="0" fontId="7" fillId="4" borderId="13" xfId="36" applyFont="1" applyFill="1" applyBorder="1" applyAlignment="1">
      <alignment horizontal="center" vertical="top" wrapText="1"/>
    </xf>
    <xf numFmtId="0" fontId="7" fillId="4" borderId="13" xfId="37" applyFont="1" applyFill="1" applyBorder="1" applyAlignment="1">
      <alignment horizontal="center" wrapText="1"/>
    </xf>
    <xf numFmtId="0" fontId="7" fillId="4" borderId="13" xfId="37" applyFont="1" applyFill="1" applyBorder="1" applyAlignment="1">
      <alignment horizontal="left" vertical="top"/>
    </xf>
    <xf numFmtId="0" fontId="7" fillId="4" borderId="13" xfId="37" applyFont="1" applyFill="1" applyBorder="1" applyAlignment="1">
      <alignment horizontal="left" wrapText="1"/>
    </xf>
    <xf numFmtId="0" fontId="7" fillId="4" borderId="13" xfId="38" applyFont="1" applyFill="1" applyBorder="1" applyAlignment="1">
      <alignment horizontal="left" vertical="top"/>
    </xf>
    <xf numFmtId="0" fontId="7" fillId="4" borderId="13" xfId="39" applyFont="1" applyFill="1" applyBorder="1" applyAlignment="1">
      <alignment horizontal="left" vertical="top"/>
    </xf>
    <xf numFmtId="0" fontId="7" fillId="4" borderId="13" xfId="40" applyFont="1" applyFill="1" applyBorder="1" applyAlignment="1">
      <alignment horizontal="left" vertical="top"/>
    </xf>
    <xf numFmtId="0" fontId="7" fillId="0" borderId="13" xfId="29" applyFont="1" applyFill="1" applyBorder="1" applyAlignment="1">
      <alignment horizontal="center" wrapText="1"/>
    </xf>
    <xf numFmtId="0" fontId="7" fillId="4" borderId="13" xfId="29" applyFont="1" applyFill="1" applyBorder="1" applyAlignment="1">
      <alignment horizontal="left"/>
    </xf>
    <xf numFmtId="0" fontId="7" fillId="4" borderId="13" xfId="29" applyFont="1" applyFill="1" applyBorder="1" applyAlignment="1">
      <alignment horizontal="left" wrapText="1"/>
    </xf>
    <xf numFmtId="0" fontId="7" fillId="4" borderId="13" xfId="29" applyFont="1" applyFill="1" applyBorder="1" applyAlignment="1">
      <alignment horizontal="center" wrapText="1"/>
    </xf>
    <xf numFmtId="0" fontId="7" fillId="4" borderId="13" xfId="41" applyFont="1" applyFill="1" applyBorder="1" applyAlignment="1">
      <alignment horizontal="left" vertical="top"/>
    </xf>
    <xf numFmtId="0" fontId="7" fillId="4" borderId="13" xfId="41" applyFont="1" applyFill="1" applyBorder="1" applyAlignment="1">
      <alignment horizontal="left" vertical="top" wrapText="1"/>
    </xf>
    <xf numFmtId="0" fontId="7" fillId="4" borderId="13" xfId="41" applyFont="1" applyFill="1" applyBorder="1" applyAlignment="1">
      <alignment horizontal="center" vertical="top" wrapText="1"/>
    </xf>
    <xf numFmtId="0" fontId="7" fillId="4" borderId="13" xfId="42" applyFont="1" applyFill="1" applyBorder="1" applyAlignment="1">
      <alignment horizontal="left" vertical="top"/>
    </xf>
    <xf numFmtId="0" fontId="7" fillId="4" borderId="13" xfId="42" applyFont="1" applyFill="1" applyBorder="1" applyAlignment="1">
      <alignment horizontal="left" vertical="top" wrapText="1"/>
    </xf>
    <xf numFmtId="0" fontId="7" fillId="4" borderId="13" xfId="42" applyFont="1" applyFill="1" applyBorder="1" applyAlignment="1">
      <alignment horizontal="center" vertical="top" wrapText="1"/>
    </xf>
    <xf numFmtId="0" fontId="7" fillId="4" borderId="13" xfId="43" applyFont="1" applyFill="1" applyBorder="1" applyAlignment="1">
      <alignment horizontal="left" vertical="top"/>
    </xf>
    <xf numFmtId="0" fontId="7" fillId="4" borderId="13" xfId="43" applyFont="1" applyFill="1" applyBorder="1" applyAlignment="1">
      <alignment horizontal="left" vertical="top" wrapText="1"/>
    </xf>
    <xf numFmtId="0" fontId="7" fillId="4" borderId="13" xfId="43" applyFont="1" applyFill="1" applyBorder="1" applyAlignment="1">
      <alignment horizontal="center" vertical="top" wrapText="1"/>
    </xf>
    <xf numFmtId="0" fontId="7" fillId="4" borderId="13" xfId="44" applyFont="1" applyFill="1" applyBorder="1" applyAlignment="1">
      <alignment horizontal="left" vertical="top"/>
    </xf>
    <xf numFmtId="0" fontId="7" fillId="4" borderId="13" xfId="44" applyFont="1" applyFill="1" applyBorder="1" applyAlignment="1">
      <alignment horizontal="left" vertical="top" wrapText="1"/>
    </xf>
    <xf numFmtId="0" fontId="7" fillId="4" borderId="13" xfId="44" applyFont="1" applyFill="1" applyBorder="1" applyAlignment="1">
      <alignment horizontal="center" vertical="top" wrapText="1"/>
    </xf>
    <xf numFmtId="0" fontId="7" fillId="0" borderId="13" xfId="45" applyFont="1" applyFill="1" applyBorder="1" applyAlignment="1">
      <alignment horizontal="center" wrapText="1"/>
    </xf>
    <xf numFmtId="0" fontId="7" fillId="4" borderId="13" xfId="46" applyFont="1" applyFill="1" applyBorder="1" applyAlignment="1">
      <alignment horizontal="left" vertical="top"/>
    </xf>
    <xf numFmtId="0" fontId="7" fillId="4" borderId="13" xfId="46" applyFont="1" applyFill="1" applyBorder="1" applyAlignment="1">
      <alignment horizontal="left" vertical="top" wrapText="1"/>
    </xf>
    <xf numFmtId="0" fontId="7" fillId="4" borderId="13" xfId="46" applyFont="1" applyFill="1" applyBorder="1" applyAlignment="1">
      <alignment horizontal="center" vertical="top" wrapText="1"/>
    </xf>
    <xf numFmtId="164" fontId="5" fillId="0" borderId="13" xfId="0" applyNumberFormat="1" applyFont="1" applyFill="1" applyBorder="1"/>
    <xf numFmtId="164" fontId="5" fillId="0" borderId="0" xfId="0" applyNumberFormat="1" applyFont="1" applyFill="1" applyBorder="1"/>
    <xf numFmtId="164" fontId="5" fillId="0" borderId="0" xfId="0" applyNumberFormat="1" applyFont="1" applyFill="1" applyBorder="1" applyAlignment="1">
      <alignment horizontal="left"/>
    </xf>
    <xf numFmtId="0" fontId="7" fillId="4" borderId="13" xfId="47" applyFont="1" applyFill="1" applyBorder="1" applyAlignment="1">
      <alignment horizontal="left" vertical="top"/>
    </xf>
    <xf numFmtId="0" fontId="7" fillId="4" borderId="13" xfId="47" applyFont="1" applyFill="1" applyBorder="1" applyAlignment="1">
      <alignment horizontal="left" vertical="top" wrapText="1"/>
    </xf>
    <xf numFmtId="0" fontId="7" fillId="4" borderId="13" xfId="47" applyFont="1" applyFill="1" applyBorder="1" applyAlignment="1">
      <alignment horizontal="center" vertical="top" wrapText="1"/>
    </xf>
    <xf numFmtId="0" fontId="7" fillId="4" borderId="13" xfId="48" applyFont="1" applyFill="1" applyBorder="1" applyAlignment="1">
      <alignment horizontal="left" vertical="top"/>
    </xf>
    <xf numFmtId="0" fontId="7" fillId="4" borderId="13" xfId="48" applyFont="1" applyFill="1" applyBorder="1" applyAlignment="1">
      <alignment horizontal="left" vertical="top" wrapText="1"/>
    </xf>
    <xf numFmtId="0" fontId="7" fillId="4" borderId="13" xfId="48" applyFont="1" applyFill="1" applyBorder="1" applyAlignment="1">
      <alignment horizontal="center" vertical="top" wrapText="1"/>
    </xf>
    <xf numFmtId="0" fontId="7" fillId="4" borderId="13" xfId="30" applyFont="1" applyFill="1" applyBorder="1" applyAlignment="1">
      <alignment horizontal="left"/>
    </xf>
    <xf numFmtId="0" fontId="7" fillId="4" borderId="13" xfId="31" applyFont="1" applyFill="1" applyBorder="1" applyAlignment="1">
      <alignment horizontal="left"/>
    </xf>
    <xf numFmtId="0" fontId="7" fillId="4" borderId="13" xfId="32" applyFont="1" applyFill="1" applyBorder="1" applyAlignment="1">
      <alignment horizontal="left"/>
    </xf>
    <xf numFmtId="0" fontId="7" fillId="4" borderId="13" xfId="33" applyFont="1" applyFill="1" applyBorder="1" applyAlignment="1">
      <alignment horizontal="left"/>
    </xf>
    <xf numFmtId="0" fontId="7" fillId="4" borderId="13" xfId="34" applyFont="1" applyFill="1" applyBorder="1" applyAlignment="1">
      <alignment horizontal="left"/>
    </xf>
    <xf numFmtId="0" fontId="7" fillId="4" borderId="13" xfId="35" applyFont="1" applyFill="1" applyBorder="1" applyAlignment="1">
      <alignment horizontal="left"/>
    </xf>
    <xf numFmtId="0" fontId="7" fillId="4" borderId="13" xfId="37" applyFont="1" applyFill="1" applyBorder="1" applyAlignment="1">
      <alignment horizontal="left"/>
    </xf>
    <xf numFmtId="0" fontId="7" fillId="0" borderId="13" xfId="50" applyFont="1" applyFill="1" applyBorder="1" applyAlignment="1">
      <alignment horizontal="center" wrapText="1"/>
    </xf>
    <xf numFmtId="0" fontId="9" fillId="0" borderId="13" xfId="0" applyFont="1" applyBorder="1" applyAlignment="1">
      <alignment horizontal="center" vertical="center"/>
    </xf>
    <xf numFmtId="164" fontId="9" fillId="0" borderId="13" xfId="0" applyNumberFormat="1" applyFont="1" applyBorder="1"/>
    <xf numFmtId="166" fontId="9" fillId="0" borderId="0" xfId="2" applyFont="1" applyFill="1" applyBorder="1" applyAlignment="1" applyProtection="1">
      <alignment horizontal="left" vertical="center"/>
      <protection locked="0"/>
    </xf>
    <xf numFmtId="165" fontId="3" fillId="4" borderId="13" xfId="3" applyFont="1" applyFill="1" applyBorder="1" applyAlignment="1">
      <alignment horizontal="center" vertical="top" wrapText="1"/>
    </xf>
    <xf numFmtId="0" fontId="9" fillId="11" borderId="1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/>
    </xf>
    <xf numFmtId="164" fontId="2" fillId="0" borderId="0" xfId="0" applyNumberFormat="1" applyFont="1" applyFill="1" applyBorder="1" applyAlignment="1">
      <alignment horizontal="left"/>
    </xf>
    <xf numFmtId="164" fontId="27" fillId="0" borderId="0" xfId="0" applyNumberFormat="1" applyFont="1" applyFill="1" applyBorder="1"/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7" fillId="4" borderId="13" xfId="71" applyFont="1" applyFill="1" applyBorder="1" applyAlignment="1">
      <alignment horizontal="left" vertical="top" wrapText="1"/>
    </xf>
    <xf numFmtId="0" fontId="7" fillId="4" borderId="13" xfId="71" applyFont="1" applyFill="1" applyBorder="1" applyAlignment="1">
      <alignment horizontal="left" vertical="top"/>
    </xf>
    <xf numFmtId="0" fontId="7" fillId="4" borderId="13" xfId="73" applyFont="1" applyFill="1" applyBorder="1" applyAlignment="1">
      <alignment horizontal="left" vertical="top" wrapText="1"/>
    </xf>
    <xf numFmtId="0" fontId="7" fillId="4" borderId="13" xfId="73" applyFont="1" applyFill="1" applyBorder="1" applyAlignment="1">
      <alignment horizontal="left" vertical="top"/>
    </xf>
    <xf numFmtId="0" fontId="7" fillId="4" borderId="13" xfId="75" applyFont="1" applyFill="1" applyBorder="1" applyAlignment="1">
      <alignment horizontal="left" vertical="top" wrapText="1"/>
    </xf>
    <xf numFmtId="0" fontId="7" fillId="4" borderId="13" xfId="75" applyFont="1" applyFill="1" applyBorder="1" applyAlignment="1">
      <alignment horizontal="left" vertical="top"/>
    </xf>
    <xf numFmtId="0" fontId="7" fillId="4" borderId="13" xfId="76" applyFont="1" applyFill="1" applyBorder="1" applyAlignment="1">
      <alignment horizontal="left" vertical="top" wrapText="1"/>
    </xf>
    <xf numFmtId="0" fontId="7" fillId="4" borderId="13" xfId="76" applyFont="1" applyFill="1" applyBorder="1" applyAlignment="1">
      <alignment horizontal="left" vertical="top"/>
    </xf>
    <xf numFmtId="0" fontId="9" fillId="11" borderId="13" xfId="0" applyFont="1" applyFill="1" applyBorder="1" applyAlignment="1">
      <alignment horizontal="center"/>
    </xf>
    <xf numFmtId="164" fontId="9" fillId="0" borderId="13" xfId="0" applyNumberFormat="1" applyFont="1" applyFill="1" applyBorder="1"/>
    <xf numFmtId="164" fontId="9" fillId="0" borderId="0" xfId="0" applyNumberFormat="1" applyFont="1" applyFill="1" applyBorder="1" applyAlignment="1">
      <alignment horizontal="right"/>
    </xf>
    <xf numFmtId="0" fontId="7" fillId="4" borderId="13" xfId="78" applyFont="1" applyFill="1" applyBorder="1" applyAlignment="1">
      <alignment horizontal="center" wrapText="1"/>
    </xf>
    <xf numFmtId="0" fontId="7" fillId="0" borderId="13" xfId="78" applyFont="1" applyFill="1" applyBorder="1" applyAlignment="1">
      <alignment horizontal="center" wrapText="1"/>
    </xf>
    <xf numFmtId="0" fontId="7" fillId="4" borderId="13" xfId="81" applyFont="1" applyFill="1" applyBorder="1" applyAlignment="1">
      <alignment horizontal="center" wrapText="1"/>
    </xf>
    <xf numFmtId="0" fontId="7" fillId="4" borderId="13" xfId="81" applyFont="1" applyFill="1" applyBorder="1" applyAlignment="1">
      <alignment horizontal="left" wrapText="1"/>
    </xf>
    <xf numFmtId="4" fontId="9" fillId="0" borderId="0" xfId="0" applyNumberFormat="1" applyFont="1" applyFill="1" applyAlignment="1">
      <alignment horizontal="right" vertical="center"/>
    </xf>
    <xf numFmtId="166" fontId="2" fillId="0" borderId="0" xfId="2" applyFont="1" applyFill="1" applyBorder="1" applyAlignment="1">
      <alignment horizontal="right" vertical="center"/>
    </xf>
    <xf numFmtId="166" fontId="2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horizontal="right" vertical="center"/>
    </xf>
    <xf numFmtId="4" fontId="9" fillId="0" borderId="0" xfId="0" applyNumberFormat="1" applyFont="1" applyFill="1" applyAlignment="1">
      <alignment horizontal="left" vertical="center"/>
    </xf>
    <xf numFmtId="0" fontId="7" fillId="0" borderId="13" xfId="92" applyFont="1" applyFill="1" applyBorder="1" applyAlignment="1">
      <alignment horizontal="left" vertical="top" wrapText="1"/>
    </xf>
    <xf numFmtId="166" fontId="7" fillId="0" borderId="0" xfId="2" applyFont="1" applyFill="1" applyBorder="1" applyAlignment="1">
      <alignment horizontal="left" vertical="center" wrapText="1"/>
    </xf>
    <xf numFmtId="166" fontId="2" fillId="0" borderId="0" xfId="2" applyFont="1" applyFill="1" applyBorder="1" applyAlignment="1">
      <alignment horizontal="left" vertical="center"/>
    </xf>
    <xf numFmtId="166" fontId="2" fillId="0" borderId="0" xfId="0" applyNumberFormat="1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4" fontId="2" fillId="0" borderId="0" xfId="1" applyNumberFormat="1" applyFont="1" applyFill="1" applyBorder="1" applyAlignment="1">
      <alignment horizontal="right" vertical="center"/>
    </xf>
    <xf numFmtId="4" fontId="2" fillId="0" borderId="0" xfId="1" applyNumberFormat="1" applyFont="1" applyFill="1" applyBorder="1" applyAlignment="1">
      <alignment horizontal="left" vertical="center"/>
    </xf>
    <xf numFmtId="168" fontId="2" fillId="0" borderId="0" xfId="2" applyNumberFormat="1" applyFont="1" applyFill="1" applyBorder="1" applyAlignment="1" applyProtection="1">
      <alignment horizontal="right" vertical="center"/>
      <protection locked="0"/>
    </xf>
    <xf numFmtId="168" fontId="2" fillId="0" borderId="0" xfId="2" applyNumberFormat="1" applyFont="1" applyFill="1" applyBorder="1" applyAlignment="1" applyProtection="1">
      <alignment horizontal="left" vertical="center"/>
      <protection locked="0"/>
    </xf>
    <xf numFmtId="4" fontId="9" fillId="0" borderId="0" xfId="0" applyNumberFormat="1" applyFont="1" applyFill="1" applyBorder="1" applyAlignment="1">
      <alignment horizontal="right" vertical="center"/>
    </xf>
    <xf numFmtId="4" fontId="9" fillId="0" borderId="0" xfId="0" applyNumberFormat="1" applyFont="1" applyFill="1" applyBorder="1" applyAlignment="1">
      <alignment horizontal="left" vertical="center"/>
    </xf>
    <xf numFmtId="0" fontId="7" fillId="11" borderId="13" xfId="51" applyFont="1" applyFill="1" applyBorder="1" applyAlignment="1">
      <alignment horizontal="center" wrapText="1"/>
    </xf>
    <xf numFmtId="0" fontId="7" fillId="4" borderId="13" xfId="51" applyFont="1" applyFill="1" applyBorder="1" applyAlignment="1">
      <alignment horizontal="left" vertical="top"/>
    </xf>
    <xf numFmtId="0" fontId="7" fillId="4" borderId="13" xfId="51" applyFont="1" applyFill="1" applyBorder="1" applyAlignment="1">
      <alignment horizontal="left" vertical="top" wrapText="1"/>
    </xf>
    <xf numFmtId="0" fontId="7" fillId="4" borderId="13" xfId="51" applyFont="1" applyFill="1" applyBorder="1" applyAlignment="1">
      <alignment horizontal="center" vertical="top" wrapText="1"/>
    </xf>
    <xf numFmtId="0" fontId="7" fillId="4" borderId="13" xfId="52" applyFont="1" applyFill="1" applyBorder="1" applyAlignment="1">
      <alignment horizontal="center" wrapText="1"/>
    </xf>
    <xf numFmtId="0" fontId="7" fillId="4" borderId="13" xfId="52" applyFont="1" applyFill="1" applyBorder="1" applyAlignment="1">
      <alignment horizontal="left" vertical="top"/>
    </xf>
    <xf numFmtId="0" fontId="7" fillId="4" borderId="13" xfId="52" applyFont="1" applyFill="1" applyBorder="1" applyAlignment="1">
      <alignment horizontal="left" vertical="top" wrapText="1"/>
    </xf>
    <xf numFmtId="0" fontId="7" fillId="4" borderId="13" xfId="52" applyFont="1" applyFill="1" applyBorder="1" applyAlignment="1">
      <alignment horizontal="center" vertical="top" wrapText="1"/>
    </xf>
    <xf numFmtId="0" fontId="7" fillId="4" borderId="13" xfId="53" applyFont="1" applyFill="1" applyBorder="1" applyAlignment="1">
      <alignment horizontal="center" wrapText="1"/>
    </xf>
    <xf numFmtId="0" fontId="7" fillId="4" borderId="13" xfId="53" applyFont="1" applyFill="1" applyBorder="1" applyAlignment="1">
      <alignment horizontal="left" vertical="top"/>
    </xf>
    <xf numFmtId="0" fontId="7" fillId="4" borderId="13" xfId="53" applyFont="1" applyFill="1" applyBorder="1" applyAlignment="1">
      <alignment horizontal="left" vertical="top" wrapText="1"/>
    </xf>
    <xf numFmtId="0" fontId="7" fillId="4" borderId="13" xfId="53" applyFont="1" applyFill="1" applyBorder="1" applyAlignment="1">
      <alignment horizontal="center" vertical="top" wrapText="1"/>
    </xf>
    <xf numFmtId="0" fontId="7" fillId="4" borderId="13" xfId="54" applyFont="1" applyFill="1" applyBorder="1" applyAlignment="1">
      <alignment horizontal="center" wrapText="1"/>
    </xf>
    <xf numFmtId="0" fontId="7" fillId="4" borderId="13" xfId="54" applyFont="1" applyFill="1" applyBorder="1" applyAlignment="1">
      <alignment horizontal="left" vertical="top"/>
    </xf>
    <xf numFmtId="0" fontId="7" fillId="4" borderId="13" xfId="54" applyFont="1" applyFill="1" applyBorder="1" applyAlignment="1">
      <alignment horizontal="left" vertical="top" wrapText="1"/>
    </xf>
    <xf numFmtId="0" fontId="7" fillId="4" borderId="13" xfId="54" applyFont="1" applyFill="1" applyBorder="1" applyAlignment="1">
      <alignment horizontal="center" vertical="top" wrapText="1"/>
    </xf>
    <xf numFmtId="0" fontId="9" fillId="0" borderId="0" xfId="0" applyFont="1" applyAlignment="1">
      <alignment horizontal="center"/>
    </xf>
    <xf numFmtId="0" fontId="7" fillId="11" borderId="13" xfId="55" applyFont="1" applyFill="1" applyBorder="1" applyAlignment="1">
      <alignment horizontal="center" wrapText="1"/>
    </xf>
    <xf numFmtId="0" fontId="7" fillId="4" borderId="13" xfId="55" applyFont="1" applyFill="1" applyBorder="1" applyAlignment="1">
      <alignment horizontal="left" vertical="top"/>
    </xf>
    <xf numFmtId="0" fontId="7" fillId="4" borderId="13" xfId="55" applyFont="1" applyFill="1" applyBorder="1" applyAlignment="1">
      <alignment horizontal="left" vertical="top" wrapText="1"/>
    </xf>
    <xf numFmtId="0" fontId="7" fillId="4" borderId="13" xfId="55" applyFont="1" applyFill="1" applyBorder="1" applyAlignment="1">
      <alignment horizontal="center" vertical="top" wrapText="1"/>
    </xf>
    <xf numFmtId="0" fontId="7" fillId="4" borderId="13" xfId="56" applyFont="1" applyFill="1" applyBorder="1" applyAlignment="1">
      <alignment horizontal="center" wrapText="1"/>
    </xf>
    <xf numFmtId="0" fontId="7" fillId="4" borderId="13" xfId="56" applyFont="1" applyFill="1" applyBorder="1" applyAlignment="1">
      <alignment horizontal="left" vertical="top"/>
    </xf>
    <xf numFmtId="0" fontId="7" fillId="4" borderId="13" xfId="56" applyFont="1" applyFill="1" applyBorder="1" applyAlignment="1">
      <alignment horizontal="left" vertical="top" wrapText="1"/>
    </xf>
    <xf numFmtId="0" fontId="7" fillId="4" borderId="13" xfId="56" applyFont="1" applyFill="1" applyBorder="1" applyAlignment="1">
      <alignment horizontal="center" vertical="top" wrapText="1"/>
    </xf>
    <xf numFmtId="0" fontId="7" fillId="4" borderId="13" xfId="57" applyFont="1" applyFill="1" applyBorder="1" applyAlignment="1">
      <alignment horizontal="center" wrapText="1"/>
    </xf>
    <xf numFmtId="0" fontId="7" fillId="4" borderId="13" xfId="57" applyFont="1" applyFill="1" applyBorder="1" applyAlignment="1">
      <alignment horizontal="left" vertical="top"/>
    </xf>
    <xf numFmtId="0" fontId="7" fillId="4" borderId="13" xfId="57" applyFont="1" applyFill="1" applyBorder="1" applyAlignment="1">
      <alignment horizontal="left" vertical="top" wrapText="1"/>
    </xf>
    <xf numFmtId="0" fontId="7" fillId="4" borderId="13" xfId="57" applyFont="1" applyFill="1" applyBorder="1" applyAlignment="1">
      <alignment horizontal="center" vertical="top" wrapText="1"/>
    </xf>
    <xf numFmtId="0" fontId="7" fillId="4" borderId="13" xfId="58" applyFont="1" applyFill="1" applyBorder="1" applyAlignment="1">
      <alignment horizontal="center" wrapText="1"/>
    </xf>
    <xf numFmtId="0" fontId="7" fillId="4" borderId="13" xfId="58" applyFont="1" applyFill="1" applyBorder="1" applyAlignment="1">
      <alignment horizontal="left" vertical="top"/>
    </xf>
    <xf numFmtId="0" fontId="7" fillId="4" borderId="13" xfId="58" applyFont="1" applyFill="1" applyBorder="1" applyAlignment="1">
      <alignment horizontal="left" vertical="top" wrapText="1"/>
    </xf>
    <xf numFmtId="0" fontId="7" fillId="4" borderId="13" xfId="58" applyFont="1" applyFill="1" applyBorder="1" applyAlignment="1">
      <alignment horizontal="center" vertical="top" wrapText="1"/>
    </xf>
    <xf numFmtId="0" fontId="7" fillId="4" borderId="13" xfId="59" applyFont="1" applyFill="1" applyBorder="1" applyAlignment="1">
      <alignment horizontal="center" wrapText="1"/>
    </xf>
    <xf numFmtId="0" fontId="7" fillId="4" borderId="13" xfId="59" applyFont="1" applyFill="1" applyBorder="1" applyAlignment="1">
      <alignment horizontal="left" vertical="top"/>
    </xf>
    <xf numFmtId="0" fontId="7" fillId="4" borderId="13" xfId="59" applyFont="1" applyFill="1" applyBorder="1" applyAlignment="1">
      <alignment horizontal="left" vertical="top" wrapText="1"/>
    </xf>
    <xf numFmtId="0" fontId="7" fillId="4" borderId="13" xfId="59" applyFont="1" applyFill="1" applyBorder="1" applyAlignment="1">
      <alignment horizontal="center" vertical="top" wrapText="1"/>
    </xf>
    <xf numFmtId="0" fontId="7" fillId="4" borderId="13" xfId="60" applyFont="1" applyFill="1" applyBorder="1" applyAlignment="1">
      <alignment horizontal="center" wrapText="1"/>
    </xf>
    <xf numFmtId="0" fontId="7" fillId="4" borderId="13" xfId="60" applyFont="1" applyFill="1" applyBorder="1" applyAlignment="1">
      <alignment horizontal="left" vertical="top"/>
    </xf>
    <xf numFmtId="0" fontId="7" fillId="4" borderId="13" xfId="60" applyFont="1" applyFill="1" applyBorder="1" applyAlignment="1">
      <alignment horizontal="left" vertical="top" wrapText="1"/>
    </xf>
    <xf numFmtId="0" fontId="7" fillId="4" borderId="13" xfId="60" applyFont="1" applyFill="1" applyBorder="1" applyAlignment="1">
      <alignment horizontal="center" vertical="top" wrapText="1"/>
    </xf>
    <xf numFmtId="4" fontId="9" fillId="0" borderId="13" xfId="0" applyNumberFormat="1" applyFont="1" applyBorder="1" applyAlignment="1" applyProtection="1">
      <alignment horizontal="right" vertical="center"/>
      <protection locked="0"/>
    </xf>
    <xf numFmtId="164" fontId="27" fillId="0" borderId="0" xfId="0" applyNumberFormat="1" applyFont="1" applyBorder="1"/>
    <xf numFmtId="0" fontId="7" fillId="11" borderId="13" xfId="30" applyFont="1" applyFill="1" applyBorder="1" applyAlignment="1">
      <alignment horizontal="center" wrapText="1"/>
    </xf>
    <xf numFmtId="0" fontId="7" fillId="4" borderId="13" xfId="5" applyFont="1" applyFill="1" applyBorder="1" applyAlignment="1">
      <alignment horizontal="center" wrapText="1"/>
    </xf>
    <xf numFmtId="4" fontId="5" fillId="0" borderId="13" xfId="0" applyNumberFormat="1" applyFont="1" applyBorder="1" applyAlignment="1" applyProtection="1">
      <alignment horizontal="right" vertical="center"/>
      <protection locked="0"/>
    </xf>
    <xf numFmtId="0" fontId="7" fillId="4" borderId="13" xfId="6" applyFont="1" applyFill="1" applyBorder="1" applyAlignment="1">
      <alignment horizontal="center" wrapText="1"/>
    </xf>
    <xf numFmtId="0" fontId="7" fillId="4" borderId="13" xfId="7" applyFont="1" applyFill="1" applyBorder="1" applyAlignment="1">
      <alignment horizontal="center" wrapText="1"/>
    </xf>
    <xf numFmtId="0" fontId="7" fillId="4" borderId="13" xfId="8" applyFont="1" applyFill="1" applyBorder="1" applyAlignment="1">
      <alignment horizontal="center" wrapText="1"/>
    </xf>
    <xf numFmtId="0" fontId="7" fillId="4" borderId="13" xfId="9" applyFont="1" applyFill="1" applyBorder="1" applyAlignment="1">
      <alignment horizontal="center" wrapText="1"/>
    </xf>
    <xf numFmtId="0" fontId="7" fillId="4" borderId="13" xfId="10" applyFont="1" applyFill="1" applyBorder="1" applyAlignment="1">
      <alignment horizontal="center" wrapText="1"/>
    </xf>
    <xf numFmtId="0" fontId="7" fillId="4" borderId="13" xfId="11" applyFont="1" applyFill="1" applyBorder="1" applyAlignment="1">
      <alignment horizontal="center" wrapText="1"/>
    </xf>
    <xf numFmtId="0" fontId="7" fillId="4" borderId="13" xfId="12" applyFont="1" applyFill="1" applyBorder="1" applyAlignment="1">
      <alignment horizontal="center" wrapText="1"/>
    </xf>
    <xf numFmtId="0" fontId="7" fillId="4" borderId="13" xfId="13" applyFont="1" applyFill="1" applyBorder="1" applyAlignment="1">
      <alignment horizontal="center" wrapText="1"/>
    </xf>
    <xf numFmtId="0" fontId="7" fillId="4" borderId="13" xfId="14" applyFont="1" applyFill="1" applyBorder="1" applyAlignment="1">
      <alignment horizontal="center" wrapText="1"/>
    </xf>
    <xf numFmtId="0" fontId="7" fillId="4" borderId="13" xfId="15" applyFont="1" applyFill="1" applyBorder="1" applyAlignment="1">
      <alignment horizontal="center" wrapText="1"/>
    </xf>
    <xf numFmtId="0" fontId="7" fillId="4" borderId="13" xfId="16" applyFont="1" applyFill="1" applyBorder="1" applyAlignment="1">
      <alignment horizontal="center" wrapText="1"/>
    </xf>
    <xf numFmtId="0" fontId="7" fillId="4" borderId="13" xfId="17" applyFont="1" applyFill="1" applyBorder="1" applyAlignment="1">
      <alignment horizontal="center" wrapText="1"/>
    </xf>
    <xf numFmtId="0" fontId="7" fillId="4" borderId="13" xfId="18" applyFont="1" applyFill="1" applyBorder="1" applyAlignment="1">
      <alignment horizontal="center" wrapText="1"/>
    </xf>
    <xf numFmtId="0" fontId="7" fillId="4" borderId="13" xfId="19" applyFont="1" applyFill="1" applyBorder="1" applyAlignment="1">
      <alignment horizontal="center" wrapText="1"/>
    </xf>
    <xf numFmtId="0" fontId="7" fillId="4" borderId="13" xfId="20" applyFont="1" applyFill="1" applyBorder="1" applyAlignment="1">
      <alignment horizontal="center" wrapText="1"/>
    </xf>
    <xf numFmtId="0" fontId="7" fillId="4" borderId="13" xfId="21" applyFont="1" applyFill="1" applyBorder="1" applyAlignment="1">
      <alignment horizontal="center" wrapText="1"/>
    </xf>
    <xf numFmtId="0" fontId="7" fillId="4" borderId="13" xfId="22" applyFont="1" applyFill="1" applyBorder="1" applyAlignment="1">
      <alignment horizontal="center" wrapText="1"/>
    </xf>
    <xf numFmtId="0" fontId="7" fillId="4" borderId="13" xfId="22" applyFont="1" applyFill="1" applyBorder="1" applyAlignment="1">
      <alignment horizontal="left"/>
    </xf>
    <xf numFmtId="0" fontId="7" fillId="4" borderId="13" xfId="22" applyFont="1" applyFill="1" applyBorder="1" applyAlignment="1">
      <alignment horizontal="left" wrapText="1"/>
    </xf>
    <xf numFmtId="0" fontId="7" fillId="4" borderId="13" xfId="23" applyFont="1" applyFill="1" applyBorder="1" applyAlignment="1">
      <alignment horizontal="center" wrapText="1"/>
    </xf>
    <xf numFmtId="0" fontId="7" fillId="4" borderId="13" xfId="24" applyFont="1" applyFill="1" applyBorder="1" applyAlignment="1">
      <alignment horizontal="center" wrapText="1"/>
    </xf>
    <xf numFmtId="0" fontId="7" fillId="4" borderId="13" xfId="24" applyFont="1" applyFill="1" applyBorder="1" applyAlignment="1">
      <alignment horizontal="left" wrapText="1"/>
    </xf>
    <xf numFmtId="0" fontId="7" fillId="4" borderId="13" xfId="25" applyFont="1" applyFill="1" applyBorder="1" applyAlignment="1">
      <alignment horizontal="center" wrapText="1"/>
    </xf>
    <xf numFmtId="0" fontId="7" fillId="4" borderId="13" xfId="25" applyFont="1" applyFill="1" applyBorder="1" applyAlignment="1">
      <alignment horizontal="left" wrapText="1"/>
    </xf>
    <xf numFmtId="0" fontId="7" fillId="4" borderId="13" xfId="26" applyFont="1" applyFill="1" applyBorder="1" applyAlignment="1">
      <alignment horizontal="center" wrapText="1"/>
    </xf>
    <xf numFmtId="0" fontId="7" fillId="4" borderId="13" xfId="26" applyFont="1" applyFill="1" applyBorder="1" applyAlignment="1">
      <alignment horizontal="left" wrapText="1"/>
    </xf>
    <xf numFmtId="0" fontId="7" fillId="4" borderId="13" xfId="27" applyFont="1" applyFill="1" applyBorder="1" applyAlignment="1">
      <alignment horizontal="center" wrapText="1"/>
    </xf>
    <xf numFmtId="0" fontId="7" fillId="4" borderId="13" xfId="27" applyFont="1" applyFill="1" applyBorder="1" applyAlignment="1">
      <alignment horizontal="left" wrapText="1"/>
    </xf>
    <xf numFmtId="0" fontId="7" fillId="4" borderId="13" xfId="28" applyFont="1" applyFill="1" applyBorder="1" applyAlignment="1">
      <alignment horizontal="center" wrapText="1"/>
    </xf>
    <xf numFmtId="0" fontId="7" fillId="4" borderId="13" xfId="28" applyFont="1" applyFill="1" applyBorder="1" applyAlignment="1">
      <alignment horizontal="left" wrapText="1"/>
    </xf>
    <xf numFmtId="0" fontId="24" fillId="0" borderId="13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4" fontId="23" fillId="0" borderId="13" xfId="81" applyNumberFormat="1" applyFont="1" applyFill="1" applyBorder="1" applyAlignment="1" applyProtection="1">
      <alignment horizontal="center" vertical="center"/>
      <protection locked="0"/>
    </xf>
    <xf numFmtId="164" fontId="23" fillId="0" borderId="14" xfId="0" applyNumberFormat="1" applyFont="1" applyFill="1" applyBorder="1" applyAlignment="1">
      <alignment vertical="center"/>
    </xf>
    <xf numFmtId="0" fontId="24" fillId="0" borderId="13" xfId="0" applyFont="1" applyFill="1" applyBorder="1" applyAlignment="1">
      <alignment wrapText="1"/>
    </xf>
    <xf numFmtId="0" fontId="23" fillId="0" borderId="13" xfId="0" applyFont="1" applyFill="1" applyBorder="1" applyAlignment="1">
      <alignment wrapText="1"/>
    </xf>
    <xf numFmtId="0" fontId="24" fillId="0" borderId="0" xfId="0" applyFont="1" applyFill="1" applyAlignment="1">
      <alignment wrapText="1"/>
    </xf>
    <xf numFmtId="0" fontId="5" fillId="0" borderId="13" xfId="108" applyFont="1" applyFill="1" applyBorder="1" applyAlignment="1">
      <alignment horizontal="left" vertical="top"/>
    </xf>
    <xf numFmtId="0" fontId="5" fillId="0" borderId="13" xfId="108" applyFont="1" applyFill="1" applyBorder="1" applyAlignment="1">
      <alignment horizontal="left" vertical="top" wrapText="1"/>
    </xf>
    <xf numFmtId="0" fontId="7" fillId="0" borderId="13" xfId="30" applyFont="1" applyFill="1" applyBorder="1" applyAlignment="1">
      <alignment horizontal="center" vertical="center" wrapText="1"/>
    </xf>
    <xf numFmtId="0" fontId="7" fillId="0" borderId="13" xfId="29" applyFont="1" applyFill="1" applyBorder="1" applyAlignment="1">
      <alignment horizontal="left"/>
    </xf>
    <xf numFmtId="0" fontId="7" fillId="0" borderId="13" xfId="29" applyFont="1" applyFill="1" applyBorder="1" applyAlignment="1">
      <alignment horizontal="left" wrapText="1"/>
    </xf>
    <xf numFmtId="166" fontId="7" fillId="0" borderId="13" xfId="2" applyFont="1" applyFill="1" applyBorder="1" applyAlignment="1">
      <alignment horizontal="right" vertical="center" wrapText="1"/>
    </xf>
    <xf numFmtId="164" fontId="9" fillId="0" borderId="13" xfId="0" applyNumberFormat="1" applyFont="1" applyFill="1" applyBorder="1" applyAlignment="1"/>
    <xf numFmtId="0" fontId="7" fillId="0" borderId="13" xfId="45" applyFont="1" applyFill="1" applyBorder="1" applyAlignment="1">
      <alignment horizontal="left" vertical="top"/>
    </xf>
    <xf numFmtId="0" fontId="7" fillId="0" borderId="13" xfId="45" applyFont="1" applyFill="1" applyBorder="1" applyAlignment="1">
      <alignment horizontal="left" vertical="top" wrapText="1"/>
    </xf>
    <xf numFmtId="0" fontId="7" fillId="0" borderId="13" xfId="45" applyFont="1" applyFill="1" applyBorder="1" applyAlignment="1">
      <alignment horizontal="center" vertical="top" wrapText="1"/>
    </xf>
    <xf numFmtId="166" fontId="9" fillId="0" borderId="0" xfId="2" applyFont="1" applyFill="1" applyAlignment="1">
      <alignment vertical="center"/>
    </xf>
    <xf numFmtId="0" fontId="7" fillId="0" borderId="13" xfId="45" applyFont="1" applyFill="1" applyBorder="1" applyAlignment="1">
      <alignment horizontal="left"/>
    </xf>
    <xf numFmtId="0" fontId="7" fillId="0" borderId="13" xfId="45" applyFont="1" applyFill="1" applyBorder="1" applyAlignment="1">
      <alignment horizontal="left" wrapText="1"/>
    </xf>
    <xf numFmtId="0" fontId="7" fillId="0" borderId="13" xfId="43" applyFont="1" applyFill="1" applyBorder="1" applyAlignment="1">
      <alignment horizontal="center" wrapText="1"/>
    </xf>
    <xf numFmtId="0" fontId="9" fillId="0" borderId="13" xfId="0" applyFont="1" applyFill="1" applyBorder="1" applyAlignment="1" applyProtection="1">
      <alignment horizontal="left" vertical="center" wrapText="1"/>
      <protection locked="0"/>
    </xf>
    <xf numFmtId="166" fontId="9" fillId="0" borderId="14" xfId="2" applyFont="1" applyFill="1" applyBorder="1" applyAlignment="1" applyProtection="1">
      <alignment horizontal="right" vertical="center" wrapText="1"/>
      <protection locked="0"/>
    </xf>
    <xf numFmtId="0" fontId="7" fillId="0" borderId="13" xfId="78" applyFont="1" applyFill="1" applyBorder="1" applyAlignment="1">
      <alignment horizontal="left" vertical="top"/>
    </xf>
    <xf numFmtId="0" fontId="7" fillId="0" borderId="13" xfId="78" applyFont="1" applyFill="1" applyBorder="1" applyAlignment="1">
      <alignment horizontal="left" wrapText="1"/>
    </xf>
    <xf numFmtId="0" fontId="7" fillId="0" borderId="13" xfId="60" applyFont="1" applyFill="1" applyBorder="1" applyAlignment="1">
      <alignment horizontal="center" vertical="top" wrapText="1"/>
    </xf>
    <xf numFmtId="166" fontId="5" fillId="0" borderId="13" xfId="2" applyFont="1" applyFill="1" applyBorder="1" applyAlignment="1">
      <alignment vertical="center"/>
    </xf>
    <xf numFmtId="0" fontId="23" fillId="0" borderId="13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vertical="center"/>
    </xf>
    <xf numFmtId="0" fontId="23" fillId="0" borderId="13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 applyProtection="1">
      <alignment wrapText="1"/>
      <protection locked="0"/>
    </xf>
    <xf numFmtId="0" fontId="3" fillId="0" borderId="13" xfId="0" applyFont="1" applyFill="1" applyBorder="1" applyAlignment="1">
      <alignment horizontal="center" vertical="center" wrapText="1"/>
    </xf>
    <xf numFmtId="4" fontId="23" fillId="0" borderId="13" xfId="81" applyNumberFormat="1" applyFont="1" applyFill="1" applyBorder="1" applyAlignment="1" applyProtection="1">
      <alignment horizontal="right" vertical="center"/>
      <protection locked="0"/>
    </xf>
    <xf numFmtId="164" fontId="23" fillId="0" borderId="14" xfId="0" applyNumberFormat="1" applyFont="1" applyFill="1" applyBorder="1" applyAlignment="1">
      <alignment horizontal="right"/>
    </xf>
    <xf numFmtId="166" fontId="3" fillId="4" borderId="13" xfId="2" applyFont="1" applyFill="1" applyBorder="1" applyAlignment="1">
      <alignment horizontal="right" vertical="top" wrapText="1"/>
    </xf>
    <xf numFmtId="166" fontId="3" fillId="0" borderId="13" xfId="2" applyFont="1" applyFill="1" applyBorder="1" applyAlignment="1">
      <alignment horizontal="right" vertical="top" wrapText="1"/>
    </xf>
    <xf numFmtId="166" fontId="2" fillId="5" borderId="12" xfId="2" applyFont="1" applyFill="1" applyBorder="1" applyAlignment="1" applyProtection="1">
      <alignment horizontal="center" vertical="center"/>
      <protection locked="0"/>
    </xf>
    <xf numFmtId="166" fontId="7" fillId="0" borderId="13" xfId="2" applyFont="1" applyBorder="1" applyAlignment="1" applyProtection="1">
      <alignment horizontal="right" vertical="center"/>
      <protection locked="0"/>
    </xf>
    <xf numFmtId="166" fontId="23" fillId="0" borderId="13" xfId="2" applyFont="1" applyFill="1" applyBorder="1" applyAlignment="1">
      <alignment horizontal="right" vertical="center"/>
    </xf>
    <xf numFmtId="166" fontId="23" fillId="0" borderId="13" xfId="2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13" fillId="9" borderId="13" xfId="0" applyFont="1" applyFill="1" applyBorder="1" applyAlignment="1">
      <alignment horizontal="left" vertical="center" wrapText="1"/>
    </xf>
    <xf numFmtId="0" fontId="15" fillId="7" borderId="9" xfId="0" applyFont="1" applyFill="1" applyBorder="1" applyAlignment="1" applyProtection="1">
      <alignment horizontal="right" vertical="center"/>
      <protection locked="0"/>
    </xf>
    <xf numFmtId="0" fontId="15" fillId="7" borderId="10" xfId="0" applyFont="1" applyFill="1" applyBorder="1" applyAlignment="1" applyProtection="1">
      <alignment horizontal="right" vertical="center"/>
      <protection locked="0"/>
    </xf>
    <xf numFmtId="0" fontId="15" fillId="7" borderId="29" xfId="0" applyFont="1" applyFill="1" applyBorder="1" applyAlignment="1" applyProtection="1">
      <alignment horizontal="right" vertical="center"/>
      <protection locked="0"/>
    </xf>
    <xf numFmtId="0" fontId="15" fillId="7" borderId="9" xfId="0" applyFont="1" applyFill="1" applyBorder="1" applyAlignment="1">
      <alignment horizontal="right" vertical="center"/>
    </xf>
    <xf numFmtId="0" fontId="15" fillId="7" borderId="10" xfId="0" applyFont="1" applyFill="1" applyBorder="1" applyAlignment="1">
      <alignment horizontal="right" vertical="center"/>
    </xf>
    <xf numFmtId="0" fontId="15" fillId="7" borderId="29" xfId="0" applyFont="1" applyFill="1" applyBorder="1" applyAlignment="1">
      <alignment horizontal="right" vertical="center"/>
    </xf>
    <xf numFmtId="0" fontId="0" fillId="0" borderId="4" xfId="0" applyBorder="1" applyAlignment="1">
      <alignment horizontal="center"/>
    </xf>
    <xf numFmtId="0" fontId="13" fillId="9" borderId="31" xfId="0" applyFont="1" applyFill="1" applyBorder="1" applyAlignment="1">
      <alignment horizontal="left" vertical="center" wrapText="1"/>
    </xf>
    <xf numFmtId="0" fontId="13" fillId="9" borderId="15" xfId="0" applyFont="1" applyFill="1" applyBorder="1" applyAlignment="1">
      <alignment horizontal="left" vertical="center" wrapText="1"/>
    </xf>
    <xf numFmtId="0" fontId="2" fillId="3" borderId="16" xfId="0" applyFont="1" applyFill="1" applyBorder="1" applyAlignment="1">
      <alignment horizontal="left" wrapText="1"/>
    </xf>
    <xf numFmtId="0" fontId="2" fillId="3" borderId="13" xfId="0" applyFont="1" applyFill="1" applyBorder="1" applyAlignment="1">
      <alignment horizontal="left" wrapText="1"/>
    </xf>
    <xf numFmtId="0" fontId="9" fillId="0" borderId="9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0" fontId="9" fillId="0" borderId="1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15" fillId="0" borderId="0" xfId="0" applyFont="1" applyBorder="1" applyAlignment="1">
      <alignment horizontal="left" vertical="center" wrapText="1"/>
    </xf>
    <xf numFmtId="4" fontId="15" fillId="0" borderId="0" xfId="0" applyNumberFormat="1" applyFont="1" applyBorder="1" applyAlignment="1">
      <alignment horizontal="left" vertical="center" wrapText="1"/>
    </xf>
    <xf numFmtId="4" fontId="15" fillId="0" borderId="7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3" borderId="13" xfId="0" applyFont="1" applyFill="1" applyBorder="1" applyAlignment="1" applyProtection="1">
      <alignment horizontal="left"/>
      <protection locked="0"/>
    </xf>
    <xf numFmtId="0" fontId="2" fillId="3" borderId="14" xfId="0" applyFont="1" applyFill="1" applyBorder="1" applyAlignment="1" applyProtection="1">
      <alignment horizontal="left"/>
      <protection locked="0"/>
    </xf>
  </cellXfs>
  <cellStyles count="110">
    <cellStyle name="Moeda" xfId="2" builtinId="4"/>
    <cellStyle name="Moeda 2" xfId="100" xr:uid="{00000000-0005-0000-0000-000001000000}"/>
    <cellStyle name="Moeda 3" xfId="109" xr:uid="{00000000-0005-0000-0000-000002000000}"/>
    <cellStyle name="Normal" xfId="0" builtinId="0"/>
    <cellStyle name="Normal 10" xfId="64" xr:uid="{00000000-0005-0000-0000-000004000000}"/>
    <cellStyle name="Normal 100" xfId="41" xr:uid="{00000000-0005-0000-0000-000005000000}"/>
    <cellStyle name="Normal 101" xfId="42" xr:uid="{00000000-0005-0000-0000-000006000000}"/>
    <cellStyle name="Normal 102" xfId="43" xr:uid="{00000000-0005-0000-0000-000007000000}"/>
    <cellStyle name="Normal 106" xfId="44" xr:uid="{00000000-0005-0000-0000-000008000000}"/>
    <cellStyle name="Normal 108" xfId="49" xr:uid="{00000000-0005-0000-0000-000009000000}"/>
    <cellStyle name="Normal 11" xfId="12" xr:uid="{00000000-0005-0000-0000-00000A000000}"/>
    <cellStyle name="Normal 110" xfId="45" xr:uid="{00000000-0005-0000-0000-00000B000000}"/>
    <cellStyle name="Normal 112" xfId="46" xr:uid="{00000000-0005-0000-0000-00000C000000}"/>
    <cellStyle name="Normal 114" xfId="47" xr:uid="{00000000-0005-0000-0000-00000D000000}"/>
    <cellStyle name="Normal 116" xfId="48" xr:uid="{00000000-0005-0000-0000-00000E000000}"/>
    <cellStyle name="Normal 118" xfId="50" xr:uid="{00000000-0005-0000-0000-00000F000000}"/>
    <cellStyle name="Normal 12" xfId="65" xr:uid="{00000000-0005-0000-0000-000010000000}"/>
    <cellStyle name="Normal 120" xfId="36" xr:uid="{00000000-0005-0000-0000-000011000000}"/>
    <cellStyle name="Normal 13" xfId="88" xr:uid="{00000000-0005-0000-0000-000012000000}"/>
    <cellStyle name="Normal 14" xfId="61" xr:uid="{00000000-0005-0000-0000-000013000000}"/>
    <cellStyle name="Normal 15" xfId="13" xr:uid="{00000000-0005-0000-0000-000014000000}"/>
    <cellStyle name="Normal 16" xfId="66" xr:uid="{00000000-0005-0000-0000-000015000000}"/>
    <cellStyle name="Normal 17" xfId="89" xr:uid="{00000000-0005-0000-0000-000016000000}"/>
    <cellStyle name="Normal 18" xfId="95" xr:uid="{00000000-0005-0000-0000-000017000000}"/>
    <cellStyle name="Normal 19" xfId="83" xr:uid="{00000000-0005-0000-0000-000018000000}"/>
    <cellStyle name="Normal 2" xfId="4" xr:uid="{00000000-0005-0000-0000-000019000000}"/>
    <cellStyle name="Normal 20" xfId="67" xr:uid="{00000000-0005-0000-0000-00001A000000}"/>
    <cellStyle name="Normal 21" xfId="51" xr:uid="{00000000-0005-0000-0000-00001B000000}"/>
    <cellStyle name="Normal 22" xfId="68" xr:uid="{00000000-0005-0000-0000-00001C000000}"/>
    <cellStyle name="Normal 23" xfId="84" xr:uid="{00000000-0005-0000-0000-00001D000000}"/>
    <cellStyle name="Normal 24" xfId="69" xr:uid="{00000000-0005-0000-0000-00001E000000}"/>
    <cellStyle name="Normal 25" xfId="15" xr:uid="{00000000-0005-0000-0000-00001F000000}"/>
    <cellStyle name="Normal 26" xfId="85" xr:uid="{00000000-0005-0000-0000-000020000000}"/>
    <cellStyle name="Normal 27" xfId="16" xr:uid="{00000000-0005-0000-0000-000021000000}"/>
    <cellStyle name="Normal 28" xfId="90" xr:uid="{00000000-0005-0000-0000-000022000000}"/>
    <cellStyle name="Normal 29" xfId="17" xr:uid="{00000000-0005-0000-0000-000023000000}"/>
    <cellStyle name="Normal 3" xfId="81" xr:uid="{00000000-0005-0000-0000-000024000000}"/>
    <cellStyle name="Normal 30" xfId="91" xr:uid="{00000000-0005-0000-0000-000025000000}"/>
    <cellStyle name="Normal 31" xfId="5" xr:uid="{00000000-0005-0000-0000-000026000000}"/>
    <cellStyle name="Normal 32" xfId="14" xr:uid="{00000000-0005-0000-0000-000027000000}"/>
    <cellStyle name="Normal 33" xfId="6" xr:uid="{00000000-0005-0000-0000-000028000000}"/>
    <cellStyle name="Normal 34" xfId="18" xr:uid="{00000000-0005-0000-0000-000029000000}"/>
    <cellStyle name="Normal 35" xfId="7" xr:uid="{00000000-0005-0000-0000-00002A000000}"/>
    <cellStyle name="Normal 36" xfId="19" xr:uid="{00000000-0005-0000-0000-00002B000000}"/>
    <cellStyle name="Normal 37" xfId="8" xr:uid="{00000000-0005-0000-0000-00002C000000}"/>
    <cellStyle name="Normal 38" xfId="20" xr:uid="{00000000-0005-0000-0000-00002D000000}"/>
    <cellStyle name="Normal 39" xfId="9" xr:uid="{00000000-0005-0000-0000-00002E000000}"/>
    <cellStyle name="Normal 4" xfId="86" xr:uid="{00000000-0005-0000-0000-00002F000000}"/>
    <cellStyle name="Normal 40" xfId="21" xr:uid="{00000000-0005-0000-0000-000030000000}"/>
    <cellStyle name="Normal 41" xfId="22" xr:uid="{00000000-0005-0000-0000-000031000000}"/>
    <cellStyle name="Normal 42" xfId="23" xr:uid="{00000000-0005-0000-0000-000032000000}"/>
    <cellStyle name="Normal 43" xfId="24" xr:uid="{00000000-0005-0000-0000-000033000000}"/>
    <cellStyle name="Normal 44" xfId="11" xr:uid="{00000000-0005-0000-0000-000034000000}"/>
    <cellStyle name="Normal 45" xfId="80" xr:uid="{00000000-0005-0000-0000-000035000000}"/>
    <cellStyle name="Normal 46" xfId="96" xr:uid="{00000000-0005-0000-0000-000036000000}"/>
    <cellStyle name="Normal 47" xfId="108" xr:uid="{00000000-0005-0000-0000-000037000000}"/>
    <cellStyle name="Normal 48" xfId="97" xr:uid="{00000000-0005-0000-0000-000038000000}"/>
    <cellStyle name="Normal 49" xfId="52" xr:uid="{00000000-0005-0000-0000-000039000000}"/>
    <cellStyle name="Normal 5" xfId="82" xr:uid="{00000000-0005-0000-0000-00003A000000}"/>
    <cellStyle name="Normal 50" xfId="98" xr:uid="{00000000-0005-0000-0000-00003B000000}"/>
    <cellStyle name="Normal 51" xfId="78" xr:uid="{00000000-0005-0000-0000-00003C000000}"/>
    <cellStyle name="Normal 52" xfId="25" xr:uid="{00000000-0005-0000-0000-00003D000000}"/>
    <cellStyle name="Normal 53" xfId="26" xr:uid="{00000000-0005-0000-0000-00003E000000}"/>
    <cellStyle name="Normal 54" xfId="79" xr:uid="{00000000-0005-0000-0000-00003F000000}"/>
    <cellStyle name="Normal 55" xfId="27" xr:uid="{00000000-0005-0000-0000-000040000000}"/>
    <cellStyle name="Normal 57" xfId="28" xr:uid="{00000000-0005-0000-0000-000041000000}"/>
    <cellStyle name="Normal 58" xfId="53" xr:uid="{00000000-0005-0000-0000-000042000000}"/>
    <cellStyle name="Normal 59" xfId="29" xr:uid="{00000000-0005-0000-0000-000043000000}"/>
    <cellStyle name="Normal 6" xfId="62" xr:uid="{00000000-0005-0000-0000-000044000000}"/>
    <cellStyle name="Normal 60" xfId="99" xr:uid="{00000000-0005-0000-0000-000045000000}"/>
    <cellStyle name="Normal 61" xfId="92" xr:uid="{00000000-0005-0000-0000-000046000000}"/>
    <cellStyle name="Normal 62" xfId="93" xr:uid="{00000000-0005-0000-0000-000047000000}"/>
    <cellStyle name="Normal 64" xfId="70" xr:uid="{00000000-0005-0000-0000-000048000000}"/>
    <cellStyle name="Normal 65" xfId="55" xr:uid="{00000000-0005-0000-0000-000049000000}"/>
    <cellStyle name="Normal 66" xfId="76" xr:uid="{00000000-0005-0000-0000-00004A000000}"/>
    <cellStyle name="Normal 67" xfId="102" xr:uid="{00000000-0005-0000-0000-00004B000000}"/>
    <cellStyle name="Normal 68" xfId="72" xr:uid="{00000000-0005-0000-0000-00004C000000}"/>
    <cellStyle name="Normal 69" xfId="73" xr:uid="{00000000-0005-0000-0000-00004D000000}"/>
    <cellStyle name="Normal 7" xfId="10" xr:uid="{00000000-0005-0000-0000-00004E000000}"/>
    <cellStyle name="Normal 71" xfId="54" xr:uid="{00000000-0005-0000-0000-00004F000000}"/>
    <cellStyle name="Normal 72" xfId="74" xr:uid="{00000000-0005-0000-0000-000050000000}"/>
    <cellStyle name="Normal 73" xfId="75" xr:uid="{00000000-0005-0000-0000-000051000000}"/>
    <cellStyle name="Normal 74" xfId="103" xr:uid="{00000000-0005-0000-0000-000052000000}"/>
    <cellStyle name="Normal 75" xfId="77" xr:uid="{00000000-0005-0000-0000-000053000000}"/>
    <cellStyle name="Normal 76" xfId="56" xr:uid="{00000000-0005-0000-0000-000054000000}"/>
    <cellStyle name="Normal 77" xfId="71" xr:uid="{00000000-0005-0000-0000-000055000000}"/>
    <cellStyle name="Normal 78" xfId="104" xr:uid="{00000000-0005-0000-0000-000056000000}"/>
    <cellStyle name="Normal 79" xfId="30" xr:uid="{00000000-0005-0000-0000-000057000000}"/>
    <cellStyle name="Normal 8" xfId="63" xr:uid="{00000000-0005-0000-0000-000058000000}"/>
    <cellStyle name="Normal 80" xfId="57" xr:uid="{00000000-0005-0000-0000-000059000000}"/>
    <cellStyle name="Normal 81" xfId="31" xr:uid="{00000000-0005-0000-0000-00005A000000}"/>
    <cellStyle name="Normal 83" xfId="32" xr:uid="{00000000-0005-0000-0000-00005B000000}"/>
    <cellStyle name="Normal 84" xfId="58" xr:uid="{00000000-0005-0000-0000-00005C000000}"/>
    <cellStyle name="Normal 85" xfId="33" xr:uid="{00000000-0005-0000-0000-00005D000000}"/>
    <cellStyle name="Normal 87" xfId="34" xr:uid="{00000000-0005-0000-0000-00005E000000}"/>
    <cellStyle name="Normal 88" xfId="59" xr:uid="{00000000-0005-0000-0000-00005F000000}"/>
    <cellStyle name="Normal 89" xfId="35" xr:uid="{00000000-0005-0000-0000-000060000000}"/>
    <cellStyle name="Normal 9" xfId="87" xr:uid="{00000000-0005-0000-0000-000061000000}"/>
    <cellStyle name="Normal 91" xfId="60" xr:uid="{00000000-0005-0000-0000-000062000000}"/>
    <cellStyle name="Normal 92" xfId="37" xr:uid="{00000000-0005-0000-0000-000063000000}"/>
    <cellStyle name="Normal 93" xfId="105" xr:uid="{00000000-0005-0000-0000-000064000000}"/>
    <cellStyle name="Normal 94" xfId="106" xr:uid="{00000000-0005-0000-0000-000065000000}"/>
    <cellStyle name="Normal 95" xfId="38" xr:uid="{00000000-0005-0000-0000-000066000000}"/>
    <cellStyle name="Normal 96" xfId="39" xr:uid="{00000000-0005-0000-0000-000067000000}"/>
    <cellStyle name="Normal 98" xfId="40" xr:uid="{00000000-0005-0000-0000-000068000000}"/>
    <cellStyle name="Normal 99" xfId="107" xr:uid="{00000000-0005-0000-0000-000069000000}"/>
    <cellStyle name="Porcentagem" xfId="101" builtinId="5"/>
    <cellStyle name="Vírgula" xfId="1" builtinId="3"/>
    <cellStyle name="Vírgula 2" xfId="3" xr:uid="{00000000-0005-0000-0000-00006C000000}"/>
    <cellStyle name="Vírgula 2 2" xfId="94" xr:uid="{00000000-0005-0000-0000-00006D000000}"/>
  </cellStyles>
  <dxfs count="0"/>
  <tableStyles count="0" defaultTableStyle="TableStyleMedium2" defaultPivotStyle="PivotStyleLight16"/>
  <colors>
    <mruColors>
      <color rgb="FFCC00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4341092</xdr:colOff>
      <xdr:row>0</xdr:row>
      <xdr:rowOff>103910</xdr:rowOff>
    </xdr:from>
    <xdr:to>
      <xdr:col>5</xdr:col>
      <xdr:colOff>978478</xdr:colOff>
      <xdr:row>0</xdr:row>
      <xdr:rowOff>786102</xdr:rowOff>
    </xdr:to>
    <xdr:pic>
      <xdr:nvPicPr>
        <xdr:cNvPr id="2" name="Imagem 1" descr="Logo-PRODESP-cor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6442" y="103910"/>
          <a:ext cx="2809586" cy="682192"/>
        </a:xfrm>
        <a:prstGeom prst="rect">
          <a:avLst/>
        </a:prstGeom>
      </xdr:spPr>
    </xdr:pic>
    <xdr:clientData/>
  </xdr:twoCellAnchor>
  <xdr:twoCellAnchor editAs="oneCell">
    <xdr:from>
      <xdr:col>8</xdr:col>
      <xdr:colOff>1203614</xdr:colOff>
      <xdr:row>0</xdr:row>
      <xdr:rowOff>51955</xdr:rowOff>
    </xdr:from>
    <xdr:to>
      <xdr:col>10</xdr:col>
      <xdr:colOff>228518</xdr:colOff>
      <xdr:row>1</xdr:row>
      <xdr:rowOff>2351</xdr:rowOff>
    </xdr:to>
    <xdr:pic>
      <xdr:nvPicPr>
        <xdr:cNvPr id="3" name="Imagem 2" descr="Gov 2019 HORIZONTAL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4564" y="51955"/>
          <a:ext cx="2025279" cy="760021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0</xdr:row>
      <xdr:rowOff>0</xdr:rowOff>
    </xdr:from>
    <xdr:to>
      <xdr:col>2</xdr:col>
      <xdr:colOff>2571751</xdr:colOff>
      <xdr:row>1</xdr:row>
      <xdr:rowOff>17318</xdr:rowOff>
    </xdr:to>
    <xdr:pic>
      <xdr:nvPicPr>
        <xdr:cNvPr id="4" name="Imagem 3" descr="logo_canaldireto_spperto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7417" t="32443" r="9774" b="32443"/>
        <a:stretch>
          <a:fillRect/>
        </a:stretch>
      </xdr:blipFill>
      <xdr:spPr>
        <a:xfrm>
          <a:off x="155864" y="0"/>
          <a:ext cx="3311237" cy="8269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4341092</xdr:colOff>
      <xdr:row>0</xdr:row>
      <xdr:rowOff>103910</xdr:rowOff>
    </xdr:from>
    <xdr:to>
      <xdr:col>5</xdr:col>
      <xdr:colOff>978478</xdr:colOff>
      <xdr:row>0</xdr:row>
      <xdr:rowOff>786102</xdr:rowOff>
    </xdr:to>
    <xdr:pic>
      <xdr:nvPicPr>
        <xdr:cNvPr id="2" name="Imagem 1" descr="Logo-PRODESP-cor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5967" y="103910"/>
          <a:ext cx="2809586" cy="682192"/>
        </a:xfrm>
        <a:prstGeom prst="rect">
          <a:avLst/>
        </a:prstGeom>
      </xdr:spPr>
    </xdr:pic>
    <xdr:clientData/>
  </xdr:twoCellAnchor>
  <xdr:twoCellAnchor editAs="oneCell">
    <xdr:from>
      <xdr:col>8</xdr:col>
      <xdr:colOff>1203614</xdr:colOff>
      <xdr:row>0</xdr:row>
      <xdr:rowOff>51955</xdr:rowOff>
    </xdr:from>
    <xdr:to>
      <xdr:col>10</xdr:col>
      <xdr:colOff>228518</xdr:colOff>
      <xdr:row>1</xdr:row>
      <xdr:rowOff>2351</xdr:rowOff>
    </xdr:to>
    <xdr:pic>
      <xdr:nvPicPr>
        <xdr:cNvPr id="3" name="Imagem 2" descr="Gov 2019 HORIZONTAL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24089" y="51955"/>
          <a:ext cx="2025279" cy="760021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0</xdr:row>
      <xdr:rowOff>0</xdr:rowOff>
    </xdr:from>
    <xdr:to>
      <xdr:col>2</xdr:col>
      <xdr:colOff>2571751</xdr:colOff>
      <xdr:row>1</xdr:row>
      <xdr:rowOff>17318</xdr:rowOff>
    </xdr:to>
    <xdr:pic>
      <xdr:nvPicPr>
        <xdr:cNvPr id="4" name="Imagem 3" descr="logo_canaldireto_sppert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rcRect l="7417" t="32443" r="9774" b="32443"/>
        <a:stretch>
          <a:fillRect/>
        </a:stretch>
      </xdr:blipFill>
      <xdr:spPr>
        <a:xfrm>
          <a:off x="155864" y="0"/>
          <a:ext cx="3320762" cy="8269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1047"/>
  <sheetViews>
    <sheetView view="pageBreakPreview" topLeftCell="A37" zoomScaleSheetLayoutView="100" workbookViewId="0">
      <selection activeCell="I69" sqref="I69"/>
    </sheetView>
  </sheetViews>
  <sheetFormatPr defaultColWidth="9" defaultRowHeight="14.25"/>
  <cols>
    <col min="1" max="1" width="10.125" style="177" customWidth="1"/>
    <col min="2" max="2" width="1.625" style="120" customWidth="1"/>
    <col min="3" max="3" width="60.625" style="178" customWidth="1"/>
    <col min="4" max="4" width="7.5" style="179" customWidth="1"/>
    <col min="5" max="5" width="12.875" style="80" customWidth="1"/>
    <col min="6" max="6" width="18" style="180" customWidth="1"/>
    <col min="7" max="8" width="19.5" style="80" customWidth="1"/>
    <col min="9" max="9" width="19.375" style="80" customWidth="1"/>
    <col min="10" max="10" width="20" style="80" customWidth="1"/>
    <col min="11" max="11" width="12.125" style="183" customWidth="1"/>
    <col min="12" max="12" width="10.625" style="12" customWidth="1"/>
    <col min="13" max="13" width="12.375" style="12" customWidth="1"/>
    <col min="14" max="16384" width="9" style="12"/>
  </cols>
  <sheetData>
    <row r="1" spans="1:14" ht="63.75" customHeight="1">
      <c r="A1" s="6"/>
      <c r="B1" s="7"/>
      <c r="C1" s="8"/>
      <c r="D1" s="9"/>
      <c r="E1" s="10"/>
      <c r="F1" s="11"/>
      <c r="G1" s="10"/>
      <c r="H1" s="10"/>
      <c r="I1" s="10"/>
      <c r="J1" s="10"/>
      <c r="K1" s="184"/>
    </row>
    <row r="2" spans="1:14" ht="25.5" customHeight="1">
      <c r="A2" s="13"/>
      <c r="B2" s="14"/>
      <c r="C2" s="182" t="s">
        <v>0</v>
      </c>
      <c r="D2" s="3"/>
      <c r="E2" s="15"/>
      <c r="F2" s="16"/>
      <c r="G2" s="15"/>
      <c r="H2" s="15"/>
      <c r="I2" s="15"/>
      <c r="J2" s="15"/>
      <c r="K2" s="185"/>
    </row>
    <row r="3" spans="1:14" ht="9.75" customHeight="1">
      <c r="A3" s="13"/>
      <c r="B3" s="14"/>
      <c r="C3" s="17"/>
      <c r="D3" s="18"/>
      <c r="E3" s="15"/>
      <c r="F3" s="16"/>
      <c r="G3" s="15"/>
      <c r="H3" s="15"/>
      <c r="I3" s="15"/>
      <c r="J3" s="15"/>
      <c r="K3" s="185"/>
    </row>
    <row r="4" spans="1:14" ht="27" customHeight="1">
      <c r="A4" s="13"/>
      <c r="B4" s="19"/>
      <c r="C4" s="780" t="s">
        <v>1</v>
      </c>
      <c r="D4" s="780"/>
      <c r="E4" s="780"/>
      <c r="F4" s="780"/>
      <c r="G4" s="780"/>
      <c r="H4" s="756"/>
      <c r="I4" s="3"/>
      <c r="J4" s="3"/>
      <c r="K4" s="186"/>
    </row>
    <row r="5" spans="1:14" ht="27" customHeight="1">
      <c r="A5" s="13"/>
      <c r="B5" s="19"/>
      <c r="C5" s="781" t="s">
        <v>2</v>
      </c>
      <c r="D5" s="781"/>
      <c r="E5" s="781"/>
      <c r="F5" s="781"/>
      <c r="G5" s="756"/>
      <c r="H5" s="756"/>
      <c r="I5" s="3"/>
      <c r="J5" s="3"/>
      <c r="K5" s="186"/>
    </row>
    <row r="6" spans="1:14" ht="36.75" customHeight="1" thickBot="1">
      <c r="A6" s="20"/>
      <c r="B6" s="21"/>
      <c r="C6" s="782"/>
      <c r="D6" s="782"/>
      <c r="E6" s="782"/>
      <c r="F6" s="782"/>
      <c r="G6" s="187"/>
      <c r="H6" s="187"/>
      <c r="I6" s="188"/>
      <c r="J6" s="188"/>
      <c r="K6" s="189"/>
    </row>
    <row r="7" spans="1:14" ht="15.75" thickBot="1">
      <c r="A7" s="783" t="s">
        <v>3</v>
      </c>
      <c r="B7" s="784"/>
      <c r="C7" s="784"/>
      <c r="D7" s="784"/>
      <c r="E7" s="784"/>
      <c r="F7" s="784"/>
      <c r="G7" s="785"/>
      <c r="H7" s="757"/>
      <c r="I7" s="313"/>
      <c r="J7" s="313"/>
      <c r="K7" s="758"/>
    </row>
    <row r="8" spans="1:14" s="22" customFormat="1" ht="21.95" customHeight="1" thickBot="1">
      <c r="A8" s="255" t="s">
        <v>4</v>
      </c>
      <c r="B8" s="342"/>
      <c r="C8" s="340" t="s">
        <v>5</v>
      </c>
      <c r="D8" s="340" t="s">
        <v>6</v>
      </c>
      <c r="E8" s="341" t="s">
        <v>7</v>
      </c>
      <c r="F8" s="256" t="s">
        <v>8</v>
      </c>
      <c r="G8" s="256" t="s">
        <v>9</v>
      </c>
      <c r="H8" s="256"/>
      <c r="I8" s="256" t="s">
        <v>10</v>
      </c>
      <c r="J8" s="257" t="s">
        <v>11</v>
      </c>
      <c r="K8" s="258" t="s">
        <v>12</v>
      </c>
    </row>
    <row r="9" spans="1:14" ht="15.75" thickBot="1">
      <c r="A9" s="265" t="s">
        <v>13</v>
      </c>
      <c r="B9" s="266" t="s">
        <v>14</v>
      </c>
      <c r="C9" s="267"/>
      <c r="D9" s="268" t="s">
        <v>15</v>
      </c>
      <c r="E9" s="269"/>
      <c r="F9" s="270"/>
      <c r="G9" s="271"/>
      <c r="H9" s="272"/>
      <c r="I9" s="273"/>
      <c r="J9" s="283">
        <f>SUM(I10+I19+I69)</f>
        <v>0</v>
      </c>
      <c r="K9" s="284" t="e">
        <f>J9/J1046</f>
        <v>#DIV/0!</v>
      </c>
    </row>
    <row r="10" spans="1:14" ht="15">
      <c r="A10" s="260" t="s">
        <v>16</v>
      </c>
      <c r="B10" s="275" t="s">
        <v>17</v>
      </c>
      <c r="C10" s="276"/>
      <c r="D10" s="277" t="s">
        <v>15</v>
      </c>
      <c r="E10" s="278"/>
      <c r="F10" s="279"/>
      <c r="G10" s="280"/>
      <c r="H10" s="281"/>
      <c r="I10" s="282">
        <f>SUM(G11:G18)</f>
        <v>0</v>
      </c>
      <c r="J10" s="23"/>
      <c r="K10" s="314"/>
    </row>
    <row r="11" spans="1:14">
      <c r="A11" s="209" t="s">
        <v>18</v>
      </c>
      <c r="B11" s="31"/>
      <c r="C11" s="30" t="s">
        <v>19</v>
      </c>
      <c r="D11" s="35" t="s">
        <v>20</v>
      </c>
      <c r="E11" s="372">
        <v>25</v>
      </c>
      <c r="F11" s="750"/>
      <c r="G11" s="33"/>
      <c r="H11" s="36"/>
      <c r="I11" s="34"/>
      <c r="J11" s="34"/>
      <c r="K11" s="315"/>
    </row>
    <row r="12" spans="1:14">
      <c r="A12" s="209" t="s">
        <v>21</v>
      </c>
      <c r="B12" s="31"/>
      <c r="C12" s="30" t="s">
        <v>22</v>
      </c>
      <c r="D12" s="35" t="s">
        <v>23</v>
      </c>
      <c r="E12" s="372">
        <v>25</v>
      </c>
      <c r="F12" s="750"/>
      <c r="G12" s="33"/>
      <c r="H12" s="36"/>
      <c r="I12" s="36"/>
      <c r="J12" s="36"/>
      <c r="K12" s="316"/>
      <c r="L12" s="12">
        <v>8.3000000000000007</v>
      </c>
      <c r="M12" s="12">
        <v>3</v>
      </c>
      <c r="N12" s="12">
        <f>L12*M12</f>
        <v>24.900000000000002</v>
      </c>
    </row>
    <row r="13" spans="1:14">
      <c r="A13" s="209" t="s">
        <v>24</v>
      </c>
      <c r="B13" s="31"/>
      <c r="C13" s="30" t="s">
        <v>25</v>
      </c>
      <c r="D13" s="35" t="s">
        <v>23</v>
      </c>
      <c r="E13" s="372">
        <v>566</v>
      </c>
      <c r="F13" s="750"/>
      <c r="G13" s="33"/>
      <c r="H13" s="36"/>
      <c r="I13" s="34"/>
      <c r="J13" s="34"/>
      <c r="K13" s="315"/>
    </row>
    <row r="14" spans="1:14">
      <c r="A14" s="209" t="s">
        <v>26</v>
      </c>
      <c r="B14" s="31"/>
      <c r="C14" s="30" t="s">
        <v>27</v>
      </c>
      <c r="D14" s="32" t="s">
        <v>28</v>
      </c>
      <c r="E14" s="372">
        <v>420</v>
      </c>
      <c r="F14" s="750"/>
      <c r="G14" s="33"/>
      <c r="H14" s="36"/>
      <c r="I14" s="34"/>
      <c r="J14" s="34"/>
      <c r="K14" s="315"/>
      <c r="L14" s="12">
        <v>60</v>
      </c>
      <c r="M14" s="12">
        <v>7</v>
      </c>
      <c r="N14" s="12">
        <f>L14*M14</f>
        <v>420</v>
      </c>
    </row>
    <row r="15" spans="1:14" ht="19.5" customHeight="1">
      <c r="A15" s="209" t="s">
        <v>29</v>
      </c>
      <c r="B15" s="31"/>
      <c r="C15" s="30" t="s">
        <v>30</v>
      </c>
      <c r="D15" s="32" t="s">
        <v>31</v>
      </c>
      <c r="E15" s="372">
        <v>1680</v>
      </c>
      <c r="F15" s="750"/>
      <c r="G15" s="33"/>
      <c r="H15" s="36"/>
      <c r="I15" s="34"/>
      <c r="J15" s="34"/>
      <c r="K15" s="315"/>
      <c r="L15" s="12">
        <v>420</v>
      </c>
      <c r="M15" s="12">
        <v>4</v>
      </c>
      <c r="N15" s="12">
        <f>L15*M15</f>
        <v>1680</v>
      </c>
    </row>
    <row r="16" spans="1:14" ht="29.25" customHeight="1">
      <c r="A16" s="209" t="s">
        <v>32</v>
      </c>
      <c r="B16" s="31"/>
      <c r="C16" s="30" t="s">
        <v>33</v>
      </c>
      <c r="D16" s="32" t="s">
        <v>34</v>
      </c>
      <c r="E16" s="372">
        <v>1</v>
      </c>
      <c r="F16" s="750"/>
      <c r="G16" s="33"/>
      <c r="H16" s="36"/>
      <c r="I16" s="34"/>
      <c r="J16" s="34"/>
      <c r="K16" s="315"/>
    </row>
    <row r="17" spans="1:20" ht="42.75">
      <c r="A17" s="502" t="s">
        <v>35</v>
      </c>
      <c r="B17" s="82"/>
      <c r="C17" s="40" t="s">
        <v>36</v>
      </c>
      <c r="D17" s="151" t="s">
        <v>37</v>
      </c>
      <c r="E17" s="356">
        <v>112</v>
      </c>
      <c r="F17" s="750"/>
      <c r="G17" s="149"/>
      <c r="H17" s="36"/>
      <c r="I17" s="34"/>
      <c r="J17" s="34"/>
      <c r="K17" s="315"/>
    </row>
    <row r="18" spans="1:20" ht="28.5">
      <c r="A18" s="209" t="s">
        <v>38</v>
      </c>
      <c r="B18" s="31"/>
      <c r="C18" s="30" t="s">
        <v>39</v>
      </c>
      <c r="D18" s="37" t="s">
        <v>40</v>
      </c>
      <c r="E18" s="372">
        <v>7</v>
      </c>
      <c r="F18" s="750"/>
      <c r="G18" s="33"/>
      <c r="H18" s="36"/>
      <c r="I18" s="34"/>
      <c r="J18" s="34"/>
      <c r="K18" s="315"/>
    </row>
    <row r="19" spans="1:20" ht="15">
      <c r="A19" s="24" t="s">
        <v>41</v>
      </c>
      <c r="B19" s="786" t="s">
        <v>42</v>
      </c>
      <c r="C19" s="786"/>
      <c r="D19" s="786"/>
      <c r="E19" s="786"/>
      <c r="F19" s="29"/>
      <c r="G19" s="208"/>
      <c r="H19" s="230"/>
      <c r="I19" s="200">
        <f>SUM(H20+H27+H48)</f>
        <v>0</v>
      </c>
      <c r="J19" s="23"/>
      <c r="K19" s="314"/>
    </row>
    <row r="20" spans="1:20" ht="15">
      <c r="A20" s="139" t="s">
        <v>43</v>
      </c>
      <c r="B20" s="38" t="s">
        <v>44</v>
      </c>
      <c r="C20" s="38"/>
      <c r="D20" s="38"/>
      <c r="E20" s="38"/>
      <c r="F20" s="38"/>
      <c r="G20" s="38"/>
      <c r="H20" s="39">
        <f>SUM(G21:G26)</f>
        <v>0</v>
      </c>
      <c r="I20" s="23"/>
      <c r="J20" s="23"/>
      <c r="K20" s="314"/>
    </row>
    <row r="21" spans="1:20" ht="33.75" customHeight="1">
      <c r="A21" s="317" t="s">
        <v>45</v>
      </c>
      <c r="B21" s="722"/>
      <c r="C21" s="723" t="s">
        <v>46</v>
      </c>
      <c r="D21" s="344" t="s">
        <v>47</v>
      </c>
      <c r="E21" s="372">
        <v>12</v>
      </c>
      <c r="F21" s="192"/>
      <c r="G21" s="159"/>
      <c r="H21" s="36"/>
      <c r="I21" s="34"/>
      <c r="J21" s="34"/>
      <c r="K21" s="315"/>
      <c r="L21" s="12">
        <v>1750</v>
      </c>
      <c r="M21" s="12">
        <v>2100</v>
      </c>
      <c r="N21" s="12">
        <v>3062</v>
      </c>
      <c r="O21" s="12">
        <v>800</v>
      </c>
      <c r="P21" s="12">
        <f>SUM(L21:O21)</f>
        <v>7712</v>
      </c>
      <c r="R21" s="12">
        <v>2.44</v>
      </c>
      <c r="S21" s="12">
        <v>6.2</v>
      </c>
      <c r="T21" s="12">
        <f>R21*S21</f>
        <v>15.128</v>
      </c>
    </row>
    <row r="22" spans="1:20" ht="42.75">
      <c r="A22" s="211" t="s">
        <v>48</v>
      </c>
      <c r="B22" s="384"/>
      <c r="C22" s="30" t="s">
        <v>49</v>
      </c>
      <c r="D22" s="501" t="s">
        <v>40</v>
      </c>
      <c r="E22" s="372">
        <v>7</v>
      </c>
      <c r="F22" s="750"/>
      <c r="G22" s="33"/>
      <c r="H22" s="36"/>
      <c r="I22" s="34"/>
      <c r="J22" s="34"/>
      <c r="K22" s="315"/>
    </row>
    <row r="23" spans="1:20" ht="42.75">
      <c r="A23" s="211" t="s">
        <v>48</v>
      </c>
      <c r="B23" s="384"/>
      <c r="C23" s="30" t="s">
        <v>50</v>
      </c>
      <c r="D23" s="501" t="s">
        <v>40</v>
      </c>
      <c r="E23" s="372">
        <v>7</v>
      </c>
      <c r="F23" s="750"/>
      <c r="G23" s="33"/>
      <c r="H23" s="36"/>
      <c r="I23" s="34"/>
      <c r="J23" s="34"/>
      <c r="K23" s="315"/>
    </row>
    <row r="24" spans="1:20" ht="32.1" customHeight="1">
      <c r="A24" s="211" t="s">
        <v>48</v>
      </c>
      <c r="B24" s="384"/>
      <c r="C24" s="30" t="s">
        <v>51</v>
      </c>
      <c r="D24" s="501" t="s">
        <v>40</v>
      </c>
      <c r="E24" s="372">
        <v>8</v>
      </c>
      <c r="F24" s="750"/>
      <c r="G24" s="33"/>
      <c r="H24" s="36"/>
      <c r="I24" s="34"/>
      <c r="J24" s="34"/>
      <c r="K24" s="315"/>
      <c r="L24" s="12">
        <v>6</v>
      </c>
      <c r="M24" s="12">
        <v>7</v>
      </c>
      <c r="N24" s="12">
        <f>L24*M24</f>
        <v>42</v>
      </c>
    </row>
    <row r="25" spans="1:20">
      <c r="A25" s="210" t="s">
        <v>52</v>
      </c>
      <c r="B25" s="191"/>
      <c r="C25" s="352" t="s">
        <v>53</v>
      </c>
      <c r="D25" s="344" t="s">
        <v>54</v>
      </c>
      <c r="E25" s="372">
        <v>132</v>
      </c>
      <c r="F25" s="507"/>
      <c r="G25" s="159"/>
      <c r="H25" s="36"/>
      <c r="I25" s="34"/>
      <c r="J25" s="34"/>
      <c r="K25" s="315"/>
    </row>
    <row r="26" spans="1:20" ht="47.25" customHeight="1">
      <c r="A26" s="214" t="s">
        <v>55</v>
      </c>
      <c r="B26" s="191"/>
      <c r="C26" s="386" t="s">
        <v>56</v>
      </c>
      <c r="D26" s="724" t="s">
        <v>57</v>
      </c>
      <c r="E26" s="372">
        <v>7</v>
      </c>
      <c r="F26" s="159"/>
      <c r="G26" s="159"/>
      <c r="H26" s="36"/>
      <c r="I26" s="34"/>
      <c r="J26" s="34"/>
      <c r="K26" s="315"/>
      <c r="L26" s="12">
        <v>11050</v>
      </c>
      <c r="M26" s="12">
        <v>7</v>
      </c>
      <c r="N26" s="12">
        <f>L26/M26</f>
        <v>1578.5714285714287</v>
      </c>
      <c r="P26" s="12">
        <v>5</v>
      </c>
      <c r="Q26" s="12">
        <v>15</v>
      </c>
      <c r="R26" s="12">
        <f>P26*Q26</f>
        <v>75</v>
      </c>
    </row>
    <row r="27" spans="1:20" ht="15">
      <c r="A27" s="139" t="s">
        <v>58</v>
      </c>
      <c r="B27" s="38" t="s">
        <v>59</v>
      </c>
      <c r="C27" s="38"/>
      <c r="D27" s="38"/>
      <c r="E27" s="38"/>
      <c r="F27" s="38"/>
      <c r="G27" s="38"/>
      <c r="H27" s="39">
        <f>SUM(G28:G47)</f>
        <v>0</v>
      </c>
      <c r="I27" s="23"/>
      <c r="J27" s="23"/>
      <c r="K27" s="314"/>
      <c r="L27" s="12">
        <v>400</v>
      </c>
      <c r="N27" s="12">
        <v>1.4</v>
      </c>
    </row>
    <row r="28" spans="1:20" ht="28.5">
      <c r="A28" s="41" t="s">
        <v>60</v>
      </c>
      <c r="B28" s="529"/>
      <c r="C28" s="530" t="s">
        <v>61</v>
      </c>
      <c r="D28" s="41" t="s">
        <v>62</v>
      </c>
      <c r="E28" s="531">
        <v>16</v>
      </c>
      <c r="F28" s="750"/>
      <c r="G28" s="532"/>
      <c r="H28" s="42"/>
      <c r="I28" s="42"/>
      <c r="J28" s="533"/>
      <c r="K28" s="12"/>
    </row>
    <row r="29" spans="1:20" ht="28.5">
      <c r="A29" s="534" t="s">
        <v>63</v>
      </c>
      <c r="B29" s="535"/>
      <c r="C29" s="536" t="s">
        <v>64</v>
      </c>
      <c r="D29" s="534" t="s">
        <v>62</v>
      </c>
      <c r="E29" s="531">
        <v>16</v>
      </c>
      <c r="F29" s="750"/>
      <c r="G29" s="532"/>
      <c r="H29" s="42"/>
      <c r="I29" s="42"/>
      <c r="J29" s="533"/>
      <c r="K29" s="12"/>
    </row>
    <row r="30" spans="1:20">
      <c r="A30" s="537" t="s">
        <v>65</v>
      </c>
      <c r="B30" s="538"/>
      <c r="C30" s="539" t="s">
        <v>66</v>
      </c>
      <c r="D30" s="537" t="s">
        <v>62</v>
      </c>
      <c r="E30" s="531">
        <v>32</v>
      </c>
      <c r="F30" s="750"/>
      <c r="G30" s="532"/>
      <c r="H30" s="42"/>
      <c r="I30" s="42"/>
      <c r="J30" s="533"/>
      <c r="K30" s="12"/>
    </row>
    <row r="31" spans="1:20" ht="42.75">
      <c r="A31" s="540" t="s">
        <v>67</v>
      </c>
      <c r="B31" s="541"/>
      <c r="C31" s="542" t="s">
        <v>68</v>
      </c>
      <c r="D31" s="540" t="s">
        <v>62</v>
      </c>
      <c r="E31" s="531">
        <v>16</v>
      </c>
      <c r="F31" s="750"/>
      <c r="G31" s="532"/>
      <c r="H31" s="42"/>
      <c r="I31" s="42"/>
      <c r="J31" s="533"/>
      <c r="K31" s="12"/>
    </row>
    <row r="32" spans="1:20" ht="42.75">
      <c r="A32" s="543" t="s">
        <v>69</v>
      </c>
      <c r="B32" s="544"/>
      <c r="C32" s="545" t="s">
        <v>70</v>
      </c>
      <c r="D32" s="543" t="s">
        <v>62</v>
      </c>
      <c r="E32" s="531">
        <v>16</v>
      </c>
      <c r="F32" s="750"/>
      <c r="G32" s="532"/>
      <c r="H32" s="42"/>
      <c r="I32" s="42"/>
      <c r="J32" s="533"/>
      <c r="K32" s="12"/>
    </row>
    <row r="33" spans="1:19">
      <c r="A33" s="546" t="s">
        <v>71</v>
      </c>
      <c r="B33" s="547"/>
      <c r="C33" s="548" t="s">
        <v>72</v>
      </c>
      <c r="D33" s="546" t="s">
        <v>62</v>
      </c>
      <c r="E33" s="531">
        <v>16</v>
      </c>
      <c r="F33" s="750"/>
      <c r="G33" s="532"/>
      <c r="H33" s="42"/>
      <c r="I33" s="42"/>
      <c r="J33" s="533"/>
      <c r="K33" s="12"/>
    </row>
    <row r="34" spans="1:19">
      <c r="A34" s="549" t="s">
        <v>73</v>
      </c>
      <c r="B34" s="550"/>
      <c r="C34" s="549" t="s">
        <v>74</v>
      </c>
      <c r="D34" s="551" t="s">
        <v>31</v>
      </c>
      <c r="E34" s="531">
        <v>80</v>
      </c>
      <c r="F34" s="750"/>
      <c r="G34" s="532"/>
      <c r="H34" s="42"/>
      <c r="I34" s="42"/>
      <c r="J34" s="533"/>
      <c r="K34" s="12"/>
    </row>
    <row r="35" spans="1:19">
      <c r="A35" s="552" t="s">
        <v>75</v>
      </c>
      <c r="B35" s="553"/>
      <c r="C35" s="554" t="s">
        <v>76</v>
      </c>
      <c r="D35" s="552" t="s">
        <v>57</v>
      </c>
      <c r="E35" s="531">
        <v>80</v>
      </c>
      <c r="F35" s="750"/>
      <c r="G35" s="532"/>
      <c r="H35" s="42"/>
      <c r="I35" s="42"/>
      <c r="J35" s="533"/>
      <c r="K35" s="12"/>
    </row>
    <row r="36" spans="1:19">
      <c r="A36" s="43" t="s">
        <v>77</v>
      </c>
      <c r="B36" s="555"/>
      <c r="C36" s="44" t="s">
        <v>78</v>
      </c>
      <c r="D36" s="43" t="s">
        <v>57</v>
      </c>
      <c r="E36" s="531">
        <v>112</v>
      </c>
      <c r="F36" s="750"/>
      <c r="G36" s="532"/>
      <c r="H36" s="42"/>
      <c r="I36" s="42"/>
      <c r="J36" s="533"/>
      <c r="K36" s="12"/>
      <c r="O36" s="12" t="s">
        <v>79</v>
      </c>
    </row>
    <row r="37" spans="1:19">
      <c r="A37" s="45" t="s">
        <v>80</v>
      </c>
      <c r="B37" s="556"/>
      <c r="C37" s="46" t="s">
        <v>81</v>
      </c>
      <c r="D37" s="45" t="s">
        <v>57</v>
      </c>
      <c r="E37" s="531">
        <v>8</v>
      </c>
      <c r="F37" s="750"/>
      <c r="G37" s="532"/>
      <c r="H37" s="42"/>
      <c r="I37" s="42"/>
      <c r="J37" s="533"/>
      <c r="K37" s="19"/>
      <c r="L37" s="19" t="s">
        <v>82</v>
      </c>
      <c r="M37" s="19" t="s">
        <v>83</v>
      </c>
      <c r="N37" s="19" t="s">
        <v>84</v>
      </c>
      <c r="O37" s="19" t="s">
        <v>85</v>
      </c>
      <c r="P37" s="19" t="s">
        <v>86</v>
      </c>
      <c r="Q37" s="19" t="s">
        <v>87</v>
      </c>
      <c r="R37" s="19" t="s">
        <v>88</v>
      </c>
    </row>
    <row r="38" spans="1:19">
      <c r="A38" s="47" t="s">
        <v>89</v>
      </c>
      <c r="B38" s="557"/>
      <c r="C38" s="48" t="s">
        <v>90</v>
      </c>
      <c r="D38" s="47" t="s">
        <v>57</v>
      </c>
      <c r="E38" s="531">
        <v>1</v>
      </c>
      <c r="F38" s="750"/>
      <c r="G38" s="532"/>
      <c r="H38" s="42"/>
      <c r="I38" s="42"/>
      <c r="J38" s="533"/>
      <c r="K38" s="19"/>
      <c r="L38" s="19">
        <v>63</v>
      </c>
      <c r="M38" s="19">
        <v>72</v>
      </c>
      <c r="N38" s="19">
        <v>12</v>
      </c>
      <c r="O38" s="19">
        <v>91.3</v>
      </c>
      <c r="P38" s="19">
        <v>51</v>
      </c>
      <c r="Q38" s="19">
        <v>48</v>
      </c>
      <c r="R38" s="19">
        <v>12</v>
      </c>
      <c r="S38" s="12">
        <f>SUM(K38:R38)</f>
        <v>349.3</v>
      </c>
    </row>
    <row r="39" spans="1:19">
      <c r="A39" s="558" t="s">
        <v>91</v>
      </c>
      <c r="B39" s="725"/>
      <c r="C39" s="726" t="s">
        <v>92</v>
      </c>
      <c r="D39" s="558" t="s">
        <v>93</v>
      </c>
      <c r="E39" s="347">
        <v>8</v>
      </c>
      <c r="F39" s="727"/>
      <c r="G39" s="728"/>
      <c r="H39" s="42"/>
      <c r="I39" s="42"/>
      <c r="J39" s="533"/>
      <c r="K39" s="19"/>
      <c r="L39" s="19"/>
      <c r="M39" s="19"/>
      <c r="N39" s="19"/>
      <c r="O39" s="19"/>
      <c r="P39" s="19"/>
      <c r="Q39" s="19"/>
      <c r="R39" s="19"/>
    </row>
    <row r="40" spans="1:19" ht="28.5">
      <c r="A40" s="49" t="s">
        <v>94</v>
      </c>
      <c r="B40" s="562"/>
      <c r="C40" s="563" t="s">
        <v>95</v>
      </c>
      <c r="D40" s="564" t="s">
        <v>62</v>
      </c>
      <c r="E40" s="531">
        <v>8</v>
      </c>
      <c r="F40" s="750"/>
      <c r="G40" s="532"/>
      <c r="H40" s="42"/>
      <c r="I40" s="42"/>
      <c r="J40" s="533"/>
      <c r="K40" s="19"/>
      <c r="L40" s="19"/>
      <c r="M40" s="19"/>
      <c r="N40" s="19"/>
      <c r="O40" s="19"/>
      <c r="P40" s="19"/>
      <c r="Q40" s="19"/>
      <c r="R40" s="19"/>
    </row>
    <row r="41" spans="1:19" ht="28.5">
      <c r="A41" s="50" t="s">
        <v>96</v>
      </c>
      <c r="B41" s="565"/>
      <c r="C41" s="566" t="s">
        <v>97</v>
      </c>
      <c r="D41" s="567" t="s">
        <v>62</v>
      </c>
      <c r="E41" s="531">
        <v>8</v>
      </c>
      <c r="F41" s="750"/>
      <c r="G41" s="532"/>
      <c r="H41" s="42"/>
      <c r="I41" s="42"/>
      <c r="J41" s="533"/>
      <c r="K41" s="12"/>
    </row>
    <row r="42" spans="1:19" ht="28.5">
      <c r="A42" s="51" t="s">
        <v>98</v>
      </c>
      <c r="B42" s="568"/>
      <c r="C42" s="569" t="s">
        <v>99</v>
      </c>
      <c r="D42" s="570" t="s">
        <v>62</v>
      </c>
      <c r="E42" s="531">
        <v>8</v>
      </c>
      <c r="F42" s="750"/>
      <c r="G42" s="532"/>
      <c r="H42" s="42"/>
      <c r="I42" s="42"/>
      <c r="J42" s="533"/>
      <c r="K42" s="12"/>
    </row>
    <row r="43" spans="1:19">
      <c r="A43" s="52" t="s">
        <v>100</v>
      </c>
      <c r="B43" s="571"/>
      <c r="C43" s="572" t="s">
        <v>101</v>
      </c>
      <c r="D43" s="573" t="s">
        <v>31</v>
      </c>
      <c r="E43" s="531">
        <v>1200</v>
      </c>
      <c r="F43" s="750"/>
      <c r="G43" s="532"/>
      <c r="H43" s="42"/>
      <c r="I43" s="42"/>
      <c r="J43" s="533"/>
      <c r="K43" s="12"/>
    </row>
    <row r="44" spans="1:19">
      <c r="A44" s="574" t="s">
        <v>102</v>
      </c>
      <c r="B44" s="729"/>
      <c r="C44" s="730" t="s">
        <v>103</v>
      </c>
      <c r="D44" s="731" t="s">
        <v>62</v>
      </c>
      <c r="E44" s="347">
        <v>8</v>
      </c>
      <c r="F44" s="732"/>
      <c r="G44" s="728"/>
      <c r="H44" s="42"/>
      <c r="I44" s="42"/>
      <c r="J44" s="533"/>
      <c r="K44" s="12"/>
    </row>
    <row r="45" spans="1:19">
      <c r="A45" s="53" t="s">
        <v>104</v>
      </c>
      <c r="B45" s="575"/>
      <c r="C45" s="576" t="s">
        <v>105</v>
      </c>
      <c r="D45" s="577" t="s">
        <v>31</v>
      </c>
      <c r="E45" s="347">
        <v>80</v>
      </c>
      <c r="F45" s="750"/>
      <c r="G45" s="578"/>
      <c r="H45" s="579"/>
      <c r="I45" s="579"/>
      <c r="J45" s="580"/>
      <c r="K45" s="12"/>
    </row>
    <row r="46" spans="1:19">
      <c r="A46" s="54" t="s">
        <v>106</v>
      </c>
      <c r="B46" s="581"/>
      <c r="C46" s="582" t="s">
        <v>107</v>
      </c>
      <c r="D46" s="583" t="s">
        <v>57</v>
      </c>
      <c r="E46" s="531">
        <v>72</v>
      </c>
      <c r="F46" s="750"/>
      <c r="G46" s="578"/>
      <c r="H46" s="579"/>
      <c r="I46" s="579"/>
      <c r="J46" s="580"/>
      <c r="K46" s="12"/>
    </row>
    <row r="47" spans="1:19">
      <c r="A47" s="55" t="s">
        <v>108</v>
      </c>
      <c r="B47" s="584"/>
      <c r="C47" s="585" t="s">
        <v>109</v>
      </c>
      <c r="D47" s="586" t="s">
        <v>31</v>
      </c>
      <c r="E47" s="531">
        <v>480</v>
      </c>
      <c r="F47" s="750"/>
      <c r="G47" s="578"/>
      <c r="H47" s="579"/>
      <c r="I47" s="579"/>
      <c r="J47" s="580"/>
      <c r="K47" s="12"/>
    </row>
    <row r="48" spans="1:19" ht="15">
      <c r="A48" s="139" t="s">
        <v>110</v>
      </c>
      <c r="B48" s="38" t="s">
        <v>111</v>
      </c>
      <c r="C48" s="38"/>
      <c r="D48" s="38"/>
      <c r="E48" s="38"/>
      <c r="F48" s="38"/>
      <c r="G48" s="38"/>
      <c r="H48" s="39">
        <f>SUM(G49:G68)</f>
        <v>0</v>
      </c>
      <c r="I48" s="56"/>
      <c r="J48" s="56"/>
      <c r="K48" s="319"/>
    </row>
    <row r="49" spans="1:11" ht="28.5">
      <c r="A49" s="41" t="s">
        <v>60</v>
      </c>
      <c r="B49" s="587"/>
      <c r="C49" s="530" t="s">
        <v>61</v>
      </c>
      <c r="D49" s="41" t="s">
        <v>62</v>
      </c>
      <c r="E49" s="531">
        <v>2</v>
      </c>
      <c r="F49" s="750"/>
      <c r="G49" s="532"/>
      <c r="H49" s="42"/>
      <c r="I49" s="42"/>
      <c r="J49" s="533"/>
      <c r="K49" s="12"/>
    </row>
    <row r="50" spans="1:11" ht="28.5">
      <c r="A50" s="534" t="s">
        <v>63</v>
      </c>
      <c r="B50" s="588"/>
      <c r="C50" s="536" t="s">
        <v>64</v>
      </c>
      <c r="D50" s="534" t="s">
        <v>62</v>
      </c>
      <c r="E50" s="531">
        <v>2</v>
      </c>
      <c r="F50" s="750"/>
      <c r="G50" s="532"/>
      <c r="H50" s="42"/>
      <c r="I50" s="42"/>
      <c r="J50" s="533"/>
      <c r="K50" s="12"/>
    </row>
    <row r="51" spans="1:11">
      <c r="A51" s="537" t="s">
        <v>65</v>
      </c>
      <c r="B51" s="589"/>
      <c r="C51" s="539" t="s">
        <v>66</v>
      </c>
      <c r="D51" s="537" t="s">
        <v>62</v>
      </c>
      <c r="E51" s="531">
        <v>4</v>
      </c>
      <c r="F51" s="750"/>
      <c r="G51" s="532"/>
      <c r="H51" s="42"/>
      <c r="I51" s="42"/>
      <c r="J51" s="533"/>
      <c r="K51" s="12"/>
    </row>
    <row r="52" spans="1:11" ht="42.75">
      <c r="A52" s="540" t="s">
        <v>67</v>
      </c>
      <c r="B52" s="590"/>
      <c r="C52" s="542" t="s">
        <v>68</v>
      </c>
      <c r="D52" s="540" t="s">
        <v>62</v>
      </c>
      <c r="E52" s="531">
        <v>2</v>
      </c>
      <c r="F52" s="750"/>
      <c r="G52" s="532"/>
      <c r="H52" s="42"/>
      <c r="I52" s="42"/>
      <c r="J52" s="533"/>
      <c r="K52" s="12"/>
    </row>
    <row r="53" spans="1:11" ht="42.75">
      <c r="A53" s="543" t="s">
        <v>69</v>
      </c>
      <c r="B53" s="591"/>
      <c r="C53" s="545" t="s">
        <v>70</v>
      </c>
      <c r="D53" s="543" t="s">
        <v>62</v>
      </c>
      <c r="E53" s="531">
        <v>4</v>
      </c>
      <c r="F53" s="750"/>
      <c r="G53" s="532"/>
      <c r="H53" s="42"/>
      <c r="I53" s="42"/>
      <c r="J53" s="533"/>
      <c r="K53" s="12"/>
    </row>
    <row r="54" spans="1:11">
      <c r="A54" s="546" t="s">
        <v>71</v>
      </c>
      <c r="B54" s="592"/>
      <c r="C54" s="548" t="s">
        <v>72</v>
      </c>
      <c r="D54" s="546" t="s">
        <v>62</v>
      </c>
      <c r="E54" s="531">
        <v>4</v>
      </c>
      <c r="F54" s="750"/>
      <c r="G54" s="532"/>
      <c r="H54" s="42"/>
      <c r="I54" s="42"/>
      <c r="J54" s="533"/>
      <c r="K54" s="12"/>
    </row>
    <row r="55" spans="1:11">
      <c r="A55" s="549" t="s">
        <v>73</v>
      </c>
      <c r="B55" s="550"/>
      <c r="C55" s="549" t="s">
        <v>74</v>
      </c>
      <c r="D55" s="551" t="s">
        <v>31</v>
      </c>
      <c r="E55" s="531">
        <v>10</v>
      </c>
      <c r="F55" s="750"/>
      <c r="G55" s="532"/>
      <c r="H55" s="42"/>
      <c r="I55" s="42"/>
      <c r="J55" s="533"/>
      <c r="K55" s="12"/>
    </row>
    <row r="56" spans="1:11">
      <c r="A56" s="552" t="s">
        <v>75</v>
      </c>
      <c r="B56" s="593"/>
      <c r="C56" s="554" t="s">
        <v>76</v>
      </c>
      <c r="D56" s="552" t="s">
        <v>57</v>
      </c>
      <c r="E56" s="531">
        <v>10</v>
      </c>
      <c r="F56" s="750"/>
      <c r="G56" s="532"/>
      <c r="H56" s="42"/>
      <c r="I56" s="42"/>
      <c r="J56" s="533"/>
      <c r="K56" s="12"/>
    </row>
    <row r="57" spans="1:11">
      <c r="A57" s="43" t="s">
        <v>77</v>
      </c>
      <c r="B57" s="57"/>
      <c r="C57" s="44" t="s">
        <v>78</v>
      </c>
      <c r="D57" s="43" t="s">
        <v>57</v>
      </c>
      <c r="E57" s="531">
        <v>14</v>
      </c>
      <c r="F57" s="750"/>
      <c r="G57" s="532"/>
      <c r="H57" s="42"/>
      <c r="I57" s="42"/>
      <c r="J57" s="533"/>
      <c r="K57" s="12"/>
    </row>
    <row r="58" spans="1:11">
      <c r="A58" s="45" t="s">
        <v>80</v>
      </c>
      <c r="B58" s="58"/>
      <c r="C58" s="46" t="s">
        <v>81</v>
      </c>
      <c r="D58" s="45" t="s">
        <v>57</v>
      </c>
      <c r="E58" s="531">
        <v>4</v>
      </c>
      <c r="F58" s="750"/>
      <c r="G58" s="532"/>
      <c r="H58" s="42"/>
      <c r="I58" s="42"/>
      <c r="J58" s="533"/>
      <c r="K58" s="12"/>
    </row>
    <row r="59" spans="1:11">
      <c r="A59" s="47" t="s">
        <v>89</v>
      </c>
      <c r="B59" s="59"/>
      <c r="C59" s="48" t="s">
        <v>90</v>
      </c>
      <c r="D59" s="47" t="s">
        <v>57</v>
      </c>
      <c r="E59" s="531">
        <v>1</v>
      </c>
      <c r="F59" s="750"/>
      <c r="G59" s="532"/>
      <c r="H59" s="42"/>
      <c r="I59" s="42"/>
      <c r="J59" s="533"/>
      <c r="K59" s="12"/>
    </row>
    <row r="60" spans="1:11">
      <c r="A60" s="594" t="s">
        <v>112</v>
      </c>
      <c r="B60" s="61"/>
      <c r="C60" s="62" t="s">
        <v>113</v>
      </c>
      <c r="D60" s="60" t="s">
        <v>62</v>
      </c>
      <c r="E60" s="531">
        <v>1</v>
      </c>
      <c r="F60" s="750"/>
      <c r="G60" s="532"/>
      <c r="H60" s="42"/>
      <c r="I60" s="42"/>
      <c r="J60" s="533"/>
      <c r="K60" s="12"/>
    </row>
    <row r="61" spans="1:11" ht="28.5">
      <c r="A61" s="49" t="s">
        <v>94</v>
      </c>
      <c r="B61" s="63"/>
      <c r="C61" s="64" t="s">
        <v>95</v>
      </c>
      <c r="D61" s="49" t="s">
        <v>62</v>
      </c>
      <c r="E61" s="531">
        <v>13</v>
      </c>
      <c r="F61" s="750"/>
      <c r="G61" s="532"/>
      <c r="H61" s="42"/>
      <c r="I61" s="42"/>
      <c r="J61" s="533"/>
      <c r="K61" s="12"/>
    </row>
    <row r="62" spans="1:11" ht="28.5">
      <c r="A62" s="50" t="s">
        <v>96</v>
      </c>
      <c r="B62" s="65"/>
      <c r="C62" s="66" t="s">
        <v>97</v>
      </c>
      <c r="D62" s="50" t="s">
        <v>62</v>
      </c>
      <c r="E62" s="531">
        <v>2</v>
      </c>
      <c r="F62" s="750"/>
      <c r="G62" s="532"/>
      <c r="H62" s="42"/>
      <c r="I62" s="42"/>
      <c r="J62" s="533"/>
      <c r="K62" s="12"/>
    </row>
    <row r="63" spans="1:11" ht="28.5">
      <c r="A63" s="51" t="s">
        <v>98</v>
      </c>
      <c r="B63" s="67"/>
      <c r="C63" s="68" t="s">
        <v>99</v>
      </c>
      <c r="D63" s="51" t="s">
        <v>62</v>
      </c>
      <c r="E63" s="531">
        <v>1</v>
      </c>
      <c r="F63" s="750"/>
      <c r="G63" s="532"/>
      <c r="H63" s="42"/>
      <c r="I63" s="42"/>
      <c r="J63" s="533"/>
      <c r="K63" s="12"/>
    </row>
    <row r="64" spans="1:11">
      <c r="A64" s="52" t="s">
        <v>100</v>
      </c>
      <c r="B64" s="69"/>
      <c r="C64" s="70" t="s">
        <v>101</v>
      </c>
      <c r="D64" s="52" t="s">
        <v>31</v>
      </c>
      <c r="E64" s="531">
        <v>150</v>
      </c>
      <c r="F64" s="750"/>
      <c r="G64" s="532"/>
      <c r="H64" s="42"/>
      <c r="I64" s="42"/>
      <c r="J64" s="533"/>
      <c r="K64" s="12"/>
    </row>
    <row r="65" spans="1:17">
      <c r="A65" s="574" t="s">
        <v>114</v>
      </c>
      <c r="B65" s="733"/>
      <c r="C65" s="734" t="s">
        <v>113</v>
      </c>
      <c r="D65" s="574" t="s">
        <v>62</v>
      </c>
      <c r="E65" s="347">
        <v>1</v>
      </c>
      <c r="F65" s="732"/>
      <c r="G65" s="728"/>
      <c r="H65" s="42"/>
      <c r="I65" s="42"/>
      <c r="J65" s="533"/>
      <c r="K65" s="12"/>
    </row>
    <row r="66" spans="1:17" ht="17.25" customHeight="1">
      <c r="A66" s="53" t="s">
        <v>104</v>
      </c>
      <c r="B66" s="71"/>
      <c r="C66" s="72" t="s">
        <v>105</v>
      </c>
      <c r="D66" s="53" t="s">
        <v>31</v>
      </c>
      <c r="E66" s="531">
        <v>10</v>
      </c>
      <c r="F66" s="750"/>
      <c r="G66" s="532"/>
      <c r="H66" s="42"/>
      <c r="I66" s="42"/>
      <c r="J66" s="533"/>
      <c r="K66" s="12"/>
    </row>
    <row r="67" spans="1:17">
      <c r="A67" s="54" t="s">
        <v>106</v>
      </c>
      <c r="B67" s="73"/>
      <c r="C67" s="74" t="s">
        <v>107</v>
      </c>
      <c r="D67" s="54" t="s">
        <v>57</v>
      </c>
      <c r="E67" s="531">
        <v>9</v>
      </c>
      <c r="F67" s="750"/>
      <c r="G67" s="532"/>
      <c r="H67" s="42"/>
      <c r="I67" s="42"/>
      <c r="J67" s="533"/>
      <c r="K67" s="12"/>
    </row>
    <row r="68" spans="1:17">
      <c r="A68" s="55" t="s">
        <v>108</v>
      </c>
      <c r="B68" s="75"/>
      <c r="C68" s="76" t="s">
        <v>109</v>
      </c>
      <c r="D68" s="55" t="s">
        <v>31</v>
      </c>
      <c r="E68" s="531">
        <v>60</v>
      </c>
      <c r="F68" s="750"/>
      <c r="G68" s="532"/>
      <c r="H68" s="42"/>
      <c r="I68" s="42"/>
      <c r="J68" s="533"/>
      <c r="K68" s="12"/>
    </row>
    <row r="69" spans="1:17" ht="15">
      <c r="A69" s="24" t="s">
        <v>115</v>
      </c>
      <c r="B69" s="786" t="s">
        <v>116</v>
      </c>
      <c r="C69" s="786"/>
      <c r="D69" s="786"/>
      <c r="E69" s="786"/>
      <c r="F69" s="786"/>
      <c r="G69" s="787"/>
      <c r="H69" s="253"/>
      <c r="I69" s="201"/>
      <c r="J69" s="23"/>
      <c r="K69" s="314"/>
    </row>
    <row r="70" spans="1:17" ht="15">
      <c r="A70" s="139" t="s">
        <v>117</v>
      </c>
      <c r="B70" s="38" t="s">
        <v>118</v>
      </c>
      <c r="C70" s="38"/>
      <c r="D70" s="38"/>
      <c r="E70" s="38"/>
      <c r="F70" s="38"/>
      <c r="G70" s="38"/>
      <c r="H70" s="39">
        <f>SUM(G71:G81)</f>
        <v>0</v>
      </c>
      <c r="I70" s="34"/>
      <c r="J70" s="34"/>
      <c r="K70" s="315"/>
    </row>
    <row r="71" spans="1:17" ht="42.75">
      <c r="A71" s="214" t="s">
        <v>119</v>
      </c>
      <c r="B71" s="193"/>
      <c r="C71" s="30" t="s">
        <v>120</v>
      </c>
      <c r="D71" s="51" t="s">
        <v>23</v>
      </c>
      <c r="E71" s="372">
        <v>115</v>
      </c>
      <c r="F71" s="750"/>
      <c r="G71" s="156"/>
      <c r="H71" s="34"/>
      <c r="I71" s="34"/>
      <c r="J71" s="34"/>
      <c r="K71" s="315"/>
      <c r="M71" s="12">
        <v>172.5</v>
      </c>
      <c r="N71" s="12">
        <v>1.3</v>
      </c>
      <c r="O71" s="12">
        <f>M71*N71</f>
        <v>224.25</v>
      </c>
    </row>
    <row r="72" spans="1:17" ht="18" customHeight="1">
      <c r="A72" s="214" t="s">
        <v>121</v>
      </c>
      <c r="B72" s="384"/>
      <c r="C72" s="30" t="s">
        <v>122</v>
      </c>
      <c r="D72" s="51" t="s">
        <v>37</v>
      </c>
      <c r="E72" s="372">
        <v>224.25</v>
      </c>
      <c r="F72" s="750"/>
      <c r="G72" s="156"/>
      <c r="H72" s="34"/>
      <c r="I72" s="34"/>
      <c r="J72" s="34"/>
      <c r="K72" s="315"/>
    </row>
    <row r="73" spans="1:17">
      <c r="A73" s="214" t="s">
        <v>123</v>
      </c>
      <c r="B73" s="193"/>
      <c r="C73" s="30" t="s">
        <v>124</v>
      </c>
      <c r="D73" s="51" t="s">
        <v>37</v>
      </c>
      <c r="E73" s="372">
        <v>224.25</v>
      </c>
      <c r="F73" s="750"/>
      <c r="G73" s="156"/>
      <c r="H73" s="34"/>
      <c r="I73" s="34"/>
      <c r="J73" s="34"/>
      <c r="K73" s="315"/>
    </row>
    <row r="74" spans="1:17">
      <c r="A74" s="214" t="s">
        <v>125</v>
      </c>
      <c r="B74" s="193"/>
      <c r="C74" s="30" t="s">
        <v>126</v>
      </c>
      <c r="D74" s="51" t="s">
        <v>37</v>
      </c>
      <c r="E74" s="373">
        <v>224.25</v>
      </c>
      <c r="F74" s="750"/>
      <c r="G74" s="156"/>
      <c r="H74" s="34"/>
      <c r="I74" s="34"/>
      <c r="J74" s="34"/>
      <c r="K74" s="315"/>
    </row>
    <row r="75" spans="1:17" ht="28.5">
      <c r="A75" s="214" t="s">
        <v>127</v>
      </c>
      <c r="B75" s="193"/>
      <c r="C75" s="30" t="s">
        <v>128</v>
      </c>
      <c r="D75" s="51" t="s">
        <v>37</v>
      </c>
      <c r="E75" s="372">
        <v>224.25</v>
      </c>
      <c r="F75" s="750"/>
      <c r="G75" s="156"/>
      <c r="H75" s="34"/>
      <c r="I75" s="34"/>
      <c r="J75" s="34"/>
      <c r="K75" s="315"/>
    </row>
    <row r="76" spans="1:17" ht="28.5">
      <c r="A76" s="214" t="s">
        <v>129</v>
      </c>
      <c r="B76" s="193"/>
      <c r="C76" s="30" t="s">
        <v>130</v>
      </c>
      <c r="D76" s="51" t="s">
        <v>37</v>
      </c>
      <c r="E76" s="372">
        <v>11.5</v>
      </c>
      <c r="F76" s="750"/>
      <c r="G76" s="156"/>
      <c r="H76" s="34"/>
      <c r="I76" s="34"/>
      <c r="J76" s="34"/>
      <c r="K76" s="315"/>
    </row>
    <row r="77" spans="1:17" ht="28.5">
      <c r="A77" s="214" t="s">
        <v>131</v>
      </c>
      <c r="B77" s="1"/>
      <c r="C77" s="140" t="s">
        <v>132</v>
      </c>
      <c r="D77" s="51" t="s">
        <v>23</v>
      </c>
      <c r="E77" s="372">
        <v>135</v>
      </c>
      <c r="F77" s="750"/>
      <c r="G77" s="33"/>
      <c r="H77" s="34"/>
      <c r="I77" s="34"/>
      <c r="J77" s="34"/>
      <c r="K77" s="315"/>
      <c r="L77" s="12">
        <v>115</v>
      </c>
    </row>
    <row r="78" spans="1:17">
      <c r="A78" s="214" t="s">
        <v>133</v>
      </c>
      <c r="B78" s="31"/>
      <c r="C78" s="30" t="s">
        <v>134</v>
      </c>
      <c r="D78" s="51" t="s">
        <v>31</v>
      </c>
      <c r="E78" s="356">
        <v>8</v>
      </c>
      <c r="F78" s="750"/>
      <c r="G78" s="156"/>
      <c r="H78" s="36"/>
      <c r="I78" s="34"/>
      <c r="J78" s="34"/>
      <c r="K78" s="315"/>
    </row>
    <row r="79" spans="1:17" ht="28.5">
      <c r="A79" s="214" t="s">
        <v>135</v>
      </c>
      <c r="B79" s="31"/>
      <c r="C79" s="30" t="s">
        <v>136</v>
      </c>
      <c r="D79" s="51" t="s">
        <v>62</v>
      </c>
      <c r="E79" s="356">
        <v>5</v>
      </c>
      <c r="F79" s="750"/>
      <c r="G79" s="156"/>
      <c r="H79" s="36"/>
      <c r="I79" s="79"/>
      <c r="J79" s="79"/>
      <c r="K79" s="321"/>
    </row>
    <row r="80" spans="1:17">
      <c r="A80" s="214" t="s">
        <v>137</v>
      </c>
      <c r="B80" s="31"/>
      <c r="C80" s="30" t="s">
        <v>138</v>
      </c>
      <c r="D80" s="51" t="s">
        <v>62</v>
      </c>
      <c r="E80" s="356">
        <v>1</v>
      </c>
      <c r="F80" s="750"/>
      <c r="G80" s="156"/>
      <c r="H80" s="36"/>
      <c r="I80" s="79"/>
      <c r="J80" s="79"/>
      <c r="K80" s="321"/>
      <c r="L80" s="12">
        <v>15</v>
      </c>
      <c r="M80" s="12">
        <v>7</v>
      </c>
      <c r="N80" s="12">
        <f>L80*M80</f>
        <v>105</v>
      </c>
      <c r="O80" s="12">
        <v>40</v>
      </c>
      <c r="P80" s="12">
        <v>135</v>
      </c>
      <c r="Q80" s="12">
        <f>SUM(N80:P80)</f>
        <v>280</v>
      </c>
    </row>
    <row r="81" spans="1:16">
      <c r="A81" s="214" t="s">
        <v>139</v>
      </c>
      <c r="B81" s="31"/>
      <c r="C81" s="30" t="s">
        <v>140</v>
      </c>
      <c r="D81" s="51" t="s">
        <v>31</v>
      </c>
      <c r="E81" s="356">
        <v>70</v>
      </c>
      <c r="F81" s="750"/>
      <c r="G81" s="156"/>
      <c r="H81" s="36"/>
      <c r="I81" s="79"/>
      <c r="J81" s="79"/>
      <c r="K81" s="321"/>
    </row>
    <row r="82" spans="1:16" ht="15">
      <c r="A82" s="139" t="s">
        <v>141</v>
      </c>
      <c r="B82" s="38" t="s">
        <v>142</v>
      </c>
      <c r="C82" s="38"/>
      <c r="D82" s="38"/>
      <c r="E82" s="38"/>
      <c r="F82" s="38"/>
      <c r="G82" s="38"/>
      <c r="H82" s="39">
        <f>SUM(G83:G94)</f>
        <v>0</v>
      </c>
      <c r="I82" s="34"/>
      <c r="J82" s="34"/>
      <c r="K82" s="315"/>
    </row>
    <row r="83" spans="1:16" ht="28.5">
      <c r="A83" s="214" t="s">
        <v>143</v>
      </c>
      <c r="B83" s="385"/>
      <c r="C83" s="386" t="s">
        <v>144</v>
      </c>
      <c r="D83" s="387" t="s">
        <v>37</v>
      </c>
      <c r="E83" s="373">
        <v>32.5</v>
      </c>
      <c r="F83" s="750"/>
      <c r="G83" s="388"/>
      <c r="H83" s="34"/>
      <c r="I83" s="34"/>
      <c r="J83" s="34"/>
      <c r="K83" s="315"/>
      <c r="L83" s="12">
        <v>833</v>
      </c>
      <c r="M83" s="12">
        <v>0.1</v>
      </c>
      <c r="N83" s="12">
        <f>L83*M83</f>
        <v>83.300000000000011</v>
      </c>
      <c r="O83" s="12">
        <v>1.3</v>
      </c>
      <c r="P83" s="12">
        <f>N83*O83</f>
        <v>108.29000000000002</v>
      </c>
    </row>
    <row r="84" spans="1:16" ht="28.5">
      <c r="A84" s="214" t="s">
        <v>121</v>
      </c>
      <c r="B84" s="194"/>
      <c r="C84" s="386" t="s">
        <v>145</v>
      </c>
      <c r="D84" s="387" t="s">
        <v>37</v>
      </c>
      <c r="E84" s="373">
        <v>65</v>
      </c>
      <c r="F84" s="750"/>
      <c r="G84" s="388"/>
      <c r="H84" s="34"/>
      <c r="I84" s="34"/>
      <c r="J84" s="34"/>
      <c r="K84" s="315"/>
      <c r="L84" s="12">
        <v>883</v>
      </c>
      <c r="M84" s="12">
        <v>0.1</v>
      </c>
      <c r="N84" s="12">
        <f>L84*M84</f>
        <v>88.300000000000011</v>
      </c>
      <c r="O84" s="12">
        <v>1.3</v>
      </c>
      <c r="P84" s="12">
        <f>N84*O84</f>
        <v>114.79000000000002</v>
      </c>
    </row>
    <row r="85" spans="1:16" ht="28.5">
      <c r="A85" s="214" t="s">
        <v>127</v>
      </c>
      <c r="B85" s="194"/>
      <c r="C85" s="386" t="s">
        <v>146</v>
      </c>
      <c r="D85" s="387" t="s">
        <v>37</v>
      </c>
      <c r="E85" s="373">
        <v>211.25</v>
      </c>
      <c r="F85" s="750"/>
      <c r="G85" s="388"/>
      <c r="H85" s="34"/>
      <c r="I85" s="34"/>
      <c r="J85" s="34"/>
      <c r="K85" s="315"/>
    </row>
    <row r="86" spans="1:16" ht="28.5">
      <c r="A86" s="214" t="s">
        <v>147</v>
      </c>
      <c r="B86" s="194"/>
      <c r="C86" s="386" t="s">
        <v>148</v>
      </c>
      <c r="D86" s="387" t="s">
        <v>37</v>
      </c>
      <c r="E86" s="373">
        <v>65</v>
      </c>
      <c r="F86" s="750"/>
      <c r="G86" s="388"/>
      <c r="H86" s="34"/>
      <c r="I86" s="34"/>
      <c r="J86" s="34"/>
      <c r="K86" s="315"/>
    </row>
    <row r="87" spans="1:16" ht="15">
      <c r="A87" s="214" t="s">
        <v>149</v>
      </c>
      <c r="B87" s="194"/>
      <c r="C87" s="386" t="s">
        <v>150</v>
      </c>
      <c r="D87" s="387" t="s">
        <v>37</v>
      </c>
      <c r="E87" s="373">
        <v>65</v>
      </c>
      <c r="F87" s="750"/>
      <c r="G87" s="388"/>
      <c r="H87" s="23"/>
      <c r="I87" s="173"/>
      <c r="J87" s="173"/>
      <c r="K87" s="320"/>
    </row>
    <row r="88" spans="1:16">
      <c r="A88" s="252" t="s">
        <v>151</v>
      </c>
      <c r="B88" s="194"/>
      <c r="C88" s="386" t="s">
        <v>152</v>
      </c>
      <c r="D88" s="387" t="s">
        <v>153</v>
      </c>
      <c r="E88" s="374">
        <v>487.5</v>
      </c>
      <c r="F88" s="750"/>
      <c r="G88" s="388"/>
      <c r="H88" s="36"/>
      <c r="I88" s="34"/>
      <c r="J88" s="34"/>
      <c r="K88" s="315"/>
    </row>
    <row r="89" spans="1:16" ht="28.5">
      <c r="A89" s="252" t="s">
        <v>154</v>
      </c>
      <c r="B89" s="194"/>
      <c r="C89" s="386" t="s">
        <v>155</v>
      </c>
      <c r="D89" s="387" t="s">
        <v>23</v>
      </c>
      <c r="E89" s="373">
        <v>4.5999999999999996</v>
      </c>
      <c r="F89" s="750"/>
      <c r="G89" s="388"/>
      <c r="H89" s="36"/>
      <c r="I89" s="34"/>
      <c r="J89" s="34"/>
      <c r="K89" s="315"/>
    </row>
    <row r="90" spans="1:16">
      <c r="A90" s="252" t="s">
        <v>156</v>
      </c>
      <c r="B90" s="194"/>
      <c r="C90" s="386" t="s">
        <v>157</v>
      </c>
      <c r="D90" s="387" t="s">
        <v>31</v>
      </c>
      <c r="E90" s="373">
        <v>230</v>
      </c>
      <c r="F90" s="750"/>
      <c r="G90" s="388"/>
      <c r="H90" s="36"/>
      <c r="I90" s="34"/>
      <c r="J90" s="34"/>
      <c r="K90" s="315"/>
    </row>
    <row r="91" spans="1:16">
      <c r="A91" s="252" t="s">
        <v>158</v>
      </c>
      <c r="B91" s="194"/>
      <c r="C91" s="386" t="s">
        <v>159</v>
      </c>
      <c r="D91" s="387" t="s">
        <v>37</v>
      </c>
      <c r="E91" s="373">
        <v>97.5</v>
      </c>
      <c r="F91" s="750"/>
      <c r="G91" s="388"/>
      <c r="H91" s="36"/>
      <c r="I91" s="79"/>
      <c r="J91" s="79"/>
      <c r="K91" s="321"/>
    </row>
    <row r="92" spans="1:16">
      <c r="A92" s="259" t="s">
        <v>139</v>
      </c>
      <c r="B92" s="389"/>
      <c r="C92" s="390" t="s">
        <v>140</v>
      </c>
      <c r="D92" s="391" t="s">
        <v>31</v>
      </c>
      <c r="E92" s="375">
        <v>108</v>
      </c>
      <c r="F92" s="750"/>
      <c r="G92" s="388"/>
      <c r="H92" s="36"/>
      <c r="I92" s="79"/>
      <c r="J92" s="79"/>
      <c r="K92" s="321"/>
    </row>
    <row r="93" spans="1:16">
      <c r="A93" s="214" t="s">
        <v>137</v>
      </c>
      <c r="B93" s="191"/>
      <c r="C93" s="386" t="s">
        <v>138</v>
      </c>
      <c r="D93" s="387" t="s">
        <v>62</v>
      </c>
      <c r="E93" s="356">
        <v>1</v>
      </c>
      <c r="F93" s="750"/>
      <c r="G93" s="388"/>
      <c r="H93" s="36"/>
      <c r="I93" s="34"/>
      <c r="J93" s="34"/>
      <c r="K93" s="315"/>
      <c r="L93" s="12">
        <v>1</v>
      </c>
    </row>
    <row r="94" spans="1:16">
      <c r="A94" s="211" t="s">
        <v>133</v>
      </c>
      <c r="B94" s="31"/>
      <c r="C94" s="30" t="s">
        <v>134</v>
      </c>
      <c r="D94" s="37" t="s">
        <v>31</v>
      </c>
      <c r="E94" s="356">
        <v>13</v>
      </c>
      <c r="F94" s="750"/>
      <c r="G94" s="156"/>
      <c r="H94" s="36"/>
      <c r="I94" s="34"/>
      <c r="J94" s="34"/>
      <c r="K94" s="315"/>
      <c r="L94" s="12">
        <v>18</v>
      </c>
      <c r="M94" s="12">
        <v>5</v>
      </c>
      <c r="N94" s="12">
        <f>L94*M94</f>
        <v>90</v>
      </c>
    </row>
    <row r="95" spans="1:16" ht="15">
      <c r="A95" s="139" t="s">
        <v>160</v>
      </c>
      <c r="B95" s="38" t="s">
        <v>161</v>
      </c>
      <c r="C95" s="38"/>
      <c r="D95" s="38"/>
      <c r="E95" s="38"/>
      <c r="F95" s="38"/>
      <c r="G95" s="38"/>
      <c r="H95" s="39">
        <f>SUM(G96:G117)</f>
        <v>0</v>
      </c>
      <c r="I95" s="34"/>
      <c r="J95" s="34"/>
      <c r="K95" s="315"/>
    </row>
    <row r="96" spans="1:16">
      <c r="A96" s="211" t="s">
        <v>162</v>
      </c>
      <c r="B96" s="31"/>
      <c r="C96" s="30" t="s">
        <v>163</v>
      </c>
      <c r="D96" s="37" t="s">
        <v>23</v>
      </c>
      <c r="E96" s="372">
        <v>198</v>
      </c>
      <c r="F96" s="750"/>
      <c r="G96" s="33"/>
      <c r="H96" s="36"/>
      <c r="I96" s="36"/>
      <c r="J96" s="36"/>
      <c r="K96" s="316"/>
    </row>
    <row r="97" spans="1:18" ht="15">
      <c r="A97" s="211" t="s">
        <v>164</v>
      </c>
      <c r="B97" s="31"/>
      <c r="C97" s="30" t="s">
        <v>165</v>
      </c>
      <c r="D97" s="37" t="s">
        <v>31</v>
      </c>
      <c r="E97" s="356">
        <v>56</v>
      </c>
      <c r="F97" s="750"/>
      <c r="G97" s="33"/>
      <c r="H97" s="36"/>
      <c r="I97" s="36"/>
      <c r="J97" s="36"/>
      <c r="K97" s="316"/>
    </row>
    <row r="98" spans="1:18" ht="30">
      <c r="A98" s="211" t="s">
        <v>166</v>
      </c>
      <c r="B98" s="31"/>
      <c r="C98" s="30" t="s">
        <v>167</v>
      </c>
      <c r="D98" s="37" t="s">
        <v>168</v>
      </c>
      <c r="E98" s="356">
        <v>2.4</v>
      </c>
      <c r="F98" s="750"/>
      <c r="G98" s="33"/>
      <c r="H98" s="36"/>
      <c r="I98" s="36"/>
      <c r="J98" s="36"/>
      <c r="K98" s="316"/>
      <c r="L98" s="12">
        <v>1.1000000000000001</v>
      </c>
      <c r="M98" s="12">
        <v>2.44</v>
      </c>
      <c r="N98" s="12">
        <f>L98*M98</f>
        <v>2.6840000000000002</v>
      </c>
      <c r="P98" s="12">
        <v>190</v>
      </c>
      <c r="Q98" s="12">
        <v>0.03</v>
      </c>
      <c r="R98" s="12">
        <f>P98*Q98</f>
        <v>5.7</v>
      </c>
    </row>
    <row r="99" spans="1:18">
      <c r="A99" s="211" t="s">
        <v>169</v>
      </c>
      <c r="B99" s="384"/>
      <c r="C99" s="30" t="s">
        <v>170</v>
      </c>
      <c r="D99" s="383" t="s">
        <v>23</v>
      </c>
      <c r="E99" s="356">
        <v>91.3</v>
      </c>
      <c r="F99" s="750"/>
      <c r="G99" s="33"/>
      <c r="H99" s="34"/>
      <c r="I99" s="34"/>
      <c r="J99" s="34"/>
      <c r="K99" s="315"/>
      <c r="L99" s="12">
        <v>550</v>
      </c>
      <c r="M99" s="12">
        <v>0.1</v>
      </c>
      <c r="N99" s="12">
        <f>SUM(L99:M99)</f>
        <v>550.1</v>
      </c>
    </row>
    <row r="100" spans="1:18">
      <c r="A100" s="211" t="s">
        <v>171</v>
      </c>
      <c r="B100" s="193"/>
      <c r="C100" s="30" t="s">
        <v>172</v>
      </c>
      <c r="D100" s="37" t="s">
        <v>168</v>
      </c>
      <c r="E100" s="371">
        <v>25</v>
      </c>
      <c r="F100" s="750"/>
      <c r="G100" s="33"/>
      <c r="H100" s="36"/>
      <c r="I100" s="36"/>
      <c r="J100" s="36"/>
      <c r="K100" s="316"/>
    </row>
    <row r="101" spans="1:18" ht="28.5">
      <c r="A101" s="211" t="s">
        <v>173</v>
      </c>
      <c r="B101" s="31"/>
      <c r="C101" s="30" t="s">
        <v>174</v>
      </c>
      <c r="D101" s="37" t="s">
        <v>37</v>
      </c>
      <c r="E101" s="356">
        <v>127.14</v>
      </c>
      <c r="F101" s="750"/>
      <c r="G101" s="33"/>
      <c r="H101" s="36"/>
      <c r="I101" s="36"/>
      <c r="J101" s="36"/>
      <c r="K101" s="316"/>
      <c r="L101" s="12">
        <v>489</v>
      </c>
      <c r="M101" s="12">
        <v>0.2</v>
      </c>
      <c r="N101" s="12">
        <f>L101*M101</f>
        <v>97.800000000000011</v>
      </c>
      <c r="O101" s="12">
        <v>1.3</v>
      </c>
      <c r="P101" s="12">
        <f>N101*O101</f>
        <v>127.14000000000001</v>
      </c>
    </row>
    <row r="102" spans="1:18" ht="28.5">
      <c r="A102" s="211" t="s">
        <v>175</v>
      </c>
      <c r="B102" s="31"/>
      <c r="C102" s="30" t="s">
        <v>176</v>
      </c>
      <c r="D102" s="37" t="s">
        <v>37</v>
      </c>
      <c r="E102" s="356">
        <v>127.14</v>
      </c>
      <c r="F102" s="750"/>
      <c r="G102" s="33"/>
      <c r="H102" s="36"/>
      <c r="I102" s="36"/>
      <c r="J102" s="36"/>
      <c r="K102" s="316"/>
    </row>
    <row r="103" spans="1:18" ht="28.5">
      <c r="A103" s="211" t="s">
        <v>177</v>
      </c>
      <c r="B103" s="31"/>
      <c r="C103" s="30" t="s">
        <v>178</v>
      </c>
      <c r="D103" s="37" t="s">
        <v>23</v>
      </c>
      <c r="E103" s="372">
        <v>198</v>
      </c>
      <c r="F103" s="750"/>
      <c r="G103" s="33"/>
      <c r="H103" s="36"/>
      <c r="I103" s="36"/>
      <c r="J103" s="36"/>
      <c r="K103" s="316"/>
    </row>
    <row r="104" spans="1:18" ht="28.5">
      <c r="A104" s="211" t="s">
        <v>179</v>
      </c>
      <c r="B104" s="82"/>
      <c r="C104" s="30" t="s">
        <v>180</v>
      </c>
      <c r="D104" s="37" t="s">
        <v>37</v>
      </c>
      <c r="E104" s="372">
        <v>38</v>
      </c>
      <c r="F104" s="750"/>
      <c r="G104" s="33"/>
      <c r="H104" s="36"/>
      <c r="I104" s="36"/>
      <c r="J104" s="36"/>
      <c r="K104" s="316"/>
    </row>
    <row r="105" spans="1:18" ht="28.5">
      <c r="A105" s="211" t="s">
        <v>181</v>
      </c>
      <c r="B105" s="81"/>
      <c r="C105" s="30" t="s">
        <v>182</v>
      </c>
      <c r="D105" s="37" t="s">
        <v>31</v>
      </c>
      <c r="E105" s="372">
        <v>17</v>
      </c>
      <c r="F105" s="750"/>
      <c r="G105" s="33"/>
      <c r="H105" s="36"/>
      <c r="I105" s="36"/>
      <c r="J105" s="36"/>
      <c r="K105" s="316"/>
      <c r="P105" s="12">
        <v>1280</v>
      </c>
      <c r="Q105" s="12">
        <v>0.03</v>
      </c>
      <c r="R105" s="240">
        <f>P105*Q105</f>
        <v>38.4</v>
      </c>
    </row>
    <row r="106" spans="1:18" ht="28.5">
      <c r="A106" s="211" t="s">
        <v>143</v>
      </c>
      <c r="B106" s="83"/>
      <c r="C106" s="30" t="s">
        <v>183</v>
      </c>
      <c r="D106" s="37" t="s">
        <v>37</v>
      </c>
      <c r="E106" s="356">
        <v>25</v>
      </c>
      <c r="F106" s="750"/>
      <c r="G106" s="33"/>
      <c r="H106" s="36"/>
      <c r="I106" s="36"/>
      <c r="J106" s="36"/>
      <c r="K106" s="316"/>
      <c r="L106" s="12">
        <v>549</v>
      </c>
      <c r="M106" s="12">
        <v>0.05</v>
      </c>
      <c r="N106" s="12">
        <f>L106*M106</f>
        <v>27.450000000000003</v>
      </c>
      <c r="P106" s="12">
        <v>2868.0800000000004</v>
      </c>
      <c r="Q106" s="12">
        <v>0.03</v>
      </c>
      <c r="R106" s="240">
        <f t="shared" ref="R106" si="0">P106*Q106</f>
        <v>86.042400000000015</v>
      </c>
    </row>
    <row r="107" spans="1:18" ht="28.5">
      <c r="A107" s="214" t="s">
        <v>121</v>
      </c>
      <c r="B107" s="194"/>
      <c r="C107" s="386" t="s">
        <v>145</v>
      </c>
      <c r="D107" s="387" t="s">
        <v>37</v>
      </c>
      <c r="E107" s="373">
        <v>50</v>
      </c>
      <c r="F107" s="750"/>
      <c r="G107" s="388"/>
      <c r="H107" s="34"/>
      <c r="I107" s="34"/>
      <c r="J107" s="34"/>
      <c r="K107" s="315"/>
      <c r="L107" s="12">
        <v>549</v>
      </c>
      <c r="M107" s="12">
        <v>0.1</v>
      </c>
      <c r="N107" s="12">
        <f>L107*M107</f>
        <v>54.900000000000006</v>
      </c>
    </row>
    <row r="108" spans="1:18" ht="28.5">
      <c r="A108" s="214" t="s">
        <v>127</v>
      </c>
      <c r="B108" s="194"/>
      <c r="C108" s="386" t="s">
        <v>146</v>
      </c>
      <c r="D108" s="387" t="s">
        <v>37</v>
      </c>
      <c r="E108" s="373">
        <v>162.5</v>
      </c>
      <c r="F108" s="750"/>
      <c r="G108" s="388"/>
      <c r="H108" s="34"/>
      <c r="I108" s="34"/>
      <c r="J108" s="34"/>
      <c r="K108" s="315"/>
      <c r="L108" s="12">
        <v>54.9</v>
      </c>
      <c r="M108" s="12">
        <v>1.3</v>
      </c>
      <c r="N108" s="12">
        <f>L108*M108</f>
        <v>71.37</v>
      </c>
    </row>
    <row r="109" spans="1:18" ht="28.5">
      <c r="A109" s="214" t="s">
        <v>129</v>
      </c>
      <c r="B109" s="193"/>
      <c r="C109" s="30" t="s">
        <v>130</v>
      </c>
      <c r="D109" s="387" t="s">
        <v>37</v>
      </c>
      <c r="E109" s="373">
        <v>50</v>
      </c>
      <c r="F109" s="750"/>
      <c r="G109" s="388"/>
      <c r="H109" s="36"/>
      <c r="I109" s="34"/>
      <c r="J109" s="34"/>
      <c r="K109" s="315"/>
      <c r="L109" s="12">
        <v>3200</v>
      </c>
      <c r="M109" s="12">
        <v>0.15</v>
      </c>
      <c r="N109" s="12">
        <f>L109*M109</f>
        <v>480</v>
      </c>
    </row>
    <row r="110" spans="1:18">
      <c r="A110" s="214" t="s">
        <v>149</v>
      </c>
      <c r="B110" s="194"/>
      <c r="C110" s="386" t="s">
        <v>150</v>
      </c>
      <c r="D110" s="387" t="s">
        <v>37</v>
      </c>
      <c r="E110" s="373">
        <v>50</v>
      </c>
      <c r="F110" s="750"/>
      <c r="G110" s="388"/>
      <c r="H110" s="36"/>
      <c r="I110" s="34"/>
      <c r="J110" s="34"/>
      <c r="K110" s="315"/>
      <c r="L110" s="12">
        <v>3200</v>
      </c>
      <c r="M110" s="12">
        <v>0.05</v>
      </c>
      <c r="N110" s="12">
        <f>L110*M110</f>
        <v>160</v>
      </c>
    </row>
    <row r="111" spans="1:18">
      <c r="A111" s="252" t="s">
        <v>151</v>
      </c>
      <c r="B111" s="194"/>
      <c r="C111" s="386" t="s">
        <v>152</v>
      </c>
      <c r="D111" s="387" t="s">
        <v>153</v>
      </c>
      <c r="E111" s="374">
        <v>375</v>
      </c>
      <c r="F111" s="750"/>
      <c r="G111" s="388"/>
      <c r="H111" s="36"/>
      <c r="I111" s="79"/>
      <c r="J111" s="79"/>
      <c r="K111" s="321"/>
    </row>
    <row r="112" spans="1:18" ht="28.5">
      <c r="A112" s="252" t="s">
        <v>154</v>
      </c>
      <c r="B112" s="194"/>
      <c r="C112" s="386" t="s">
        <v>155</v>
      </c>
      <c r="D112" s="387" t="s">
        <v>23</v>
      </c>
      <c r="E112" s="373">
        <v>4.9000000000000004</v>
      </c>
      <c r="F112" s="750"/>
      <c r="G112" s="388"/>
      <c r="H112" s="36"/>
      <c r="I112" s="79"/>
      <c r="J112" s="79"/>
      <c r="K112" s="321"/>
      <c r="L112" s="12">
        <v>141</v>
      </c>
      <c r="M112" s="12">
        <v>5</v>
      </c>
      <c r="N112" s="12">
        <f>L112*M112</f>
        <v>705</v>
      </c>
    </row>
    <row r="113" spans="1:18">
      <c r="A113" s="252" t="s">
        <v>156</v>
      </c>
      <c r="B113" s="194"/>
      <c r="C113" s="386" t="s">
        <v>157</v>
      </c>
      <c r="D113" s="387" t="s">
        <v>31</v>
      </c>
      <c r="E113" s="372">
        <v>250</v>
      </c>
      <c r="F113" s="750"/>
      <c r="G113" s="388"/>
      <c r="H113" s="36"/>
      <c r="I113" s="79"/>
      <c r="J113" s="79"/>
      <c r="K113" s="321"/>
    </row>
    <row r="114" spans="1:18">
      <c r="A114" s="252" t="s">
        <v>158</v>
      </c>
      <c r="B114" s="194"/>
      <c r="C114" s="386" t="s">
        <v>159</v>
      </c>
      <c r="D114" s="387" t="s">
        <v>37</v>
      </c>
      <c r="E114" s="372">
        <v>310</v>
      </c>
      <c r="F114" s="750"/>
      <c r="G114" s="388"/>
      <c r="H114" s="36"/>
      <c r="I114" s="79"/>
      <c r="J114" s="79"/>
      <c r="K114" s="321"/>
      <c r="L114" s="12">
        <v>81</v>
      </c>
      <c r="M114" s="12">
        <v>66</v>
      </c>
      <c r="N114" s="12">
        <v>54</v>
      </c>
      <c r="O114" s="12">
        <v>3</v>
      </c>
      <c r="P114" s="12">
        <v>6</v>
      </c>
      <c r="Q114" s="12">
        <v>25</v>
      </c>
      <c r="R114" s="12">
        <f>SUM(L114:Q114)</f>
        <v>235</v>
      </c>
    </row>
    <row r="115" spans="1:18">
      <c r="A115" s="259" t="s">
        <v>139</v>
      </c>
      <c r="B115" s="389"/>
      <c r="C115" s="390" t="s">
        <v>140</v>
      </c>
      <c r="D115" s="391" t="s">
        <v>31</v>
      </c>
      <c r="E115" s="375">
        <v>90</v>
      </c>
      <c r="F115" s="750"/>
      <c r="G115" s="388"/>
      <c r="H115" s="36"/>
      <c r="I115" s="34"/>
      <c r="J115" s="34"/>
      <c r="K115" s="315"/>
      <c r="L115" s="12">
        <v>18</v>
      </c>
      <c r="M115" s="12">
        <v>5</v>
      </c>
      <c r="N115" s="12">
        <f>L115*M115</f>
        <v>90</v>
      </c>
    </row>
    <row r="116" spans="1:18">
      <c r="A116" s="211" t="s">
        <v>133</v>
      </c>
      <c r="B116" s="31"/>
      <c r="C116" s="30" t="s">
        <v>134</v>
      </c>
      <c r="D116" s="37" t="s">
        <v>31</v>
      </c>
      <c r="E116" s="356">
        <v>16</v>
      </c>
      <c r="F116" s="750"/>
      <c r="G116" s="156"/>
      <c r="H116" s="36"/>
      <c r="I116" s="34"/>
      <c r="J116" s="34"/>
      <c r="K116" s="315"/>
    </row>
    <row r="117" spans="1:18" ht="18" customHeight="1">
      <c r="A117" s="214" t="s">
        <v>137</v>
      </c>
      <c r="B117" s="191"/>
      <c r="C117" s="386" t="s">
        <v>138</v>
      </c>
      <c r="D117" s="387" t="s">
        <v>62</v>
      </c>
      <c r="E117" s="356">
        <v>1</v>
      </c>
      <c r="F117" s="750"/>
      <c r="G117" s="388"/>
      <c r="H117" s="36"/>
      <c r="I117" s="79"/>
      <c r="J117" s="79"/>
      <c r="K117" s="321"/>
    </row>
    <row r="118" spans="1:18" ht="18" customHeight="1">
      <c r="A118" s="139" t="s">
        <v>184</v>
      </c>
      <c r="B118" s="38" t="s">
        <v>185</v>
      </c>
      <c r="C118" s="38"/>
      <c r="D118" s="38"/>
      <c r="E118" s="38"/>
      <c r="F118" s="38"/>
      <c r="G118" s="38"/>
      <c r="H118" s="39"/>
      <c r="I118" s="79"/>
      <c r="J118" s="79"/>
      <c r="K118" s="321"/>
    </row>
    <row r="119" spans="1:18" ht="33" customHeight="1">
      <c r="A119" s="214" t="s">
        <v>143</v>
      </c>
      <c r="B119" s="385"/>
      <c r="C119" s="386" t="s">
        <v>183</v>
      </c>
      <c r="D119" s="387" t="s">
        <v>37</v>
      </c>
      <c r="E119" s="372">
        <v>24.6</v>
      </c>
      <c r="F119" s="750"/>
      <c r="G119" s="156"/>
      <c r="H119" s="34"/>
      <c r="I119" s="34"/>
      <c r="J119" s="34"/>
      <c r="K119" s="315"/>
      <c r="L119" s="12">
        <v>246</v>
      </c>
      <c r="M119" s="12">
        <v>0.1</v>
      </c>
      <c r="N119" s="12">
        <f>L119*M119</f>
        <v>24.6</v>
      </c>
      <c r="O119" s="12">
        <v>1.3</v>
      </c>
      <c r="P119" s="12">
        <f>N119*O119</f>
        <v>31.980000000000004</v>
      </c>
    </row>
    <row r="120" spans="1:18" ht="33" customHeight="1">
      <c r="A120" s="214" t="s">
        <v>127</v>
      </c>
      <c r="B120" s="194"/>
      <c r="C120" s="386" t="s">
        <v>146</v>
      </c>
      <c r="D120" s="387" t="s">
        <v>37</v>
      </c>
      <c r="E120" s="373">
        <v>32</v>
      </c>
      <c r="F120" s="750"/>
      <c r="G120" s="388"/>
      <c r="H120" s="34"/>
      <c r="I120" s="34"/>
      <c r="J120" s="34"/>
      <c r="K120" s="315"/>
    </row>
    <row r="121" spans="1:18" ht="30.75" customHeight="1">
      <c r="A121" s="214" t="s">
        <v>129</v>
      </c>
      <c r="B121" s="193"/>
      <c r="C121" s="30" t="s">
        <v>130</v>
      </c>
      <c r="D121" s="51" t="s">
        <v>37</v>
      </c>
      <c r="E121" s="372">
        <v>22.2</v>
      </c>
      <c r="F121" s="750"/>
      <c r="G121" s="156"/>
      <c r="H121" s="34"/>
      <c r="I121" s="34"/>
      <c r="J121" s="34"/>
      <c r="K121" s="315"/>
    </row>
    <row r="122" spans="1:18" ht="30.75" customHeight="1">
      <c r="A122" s="214" t="s">
        <v>186</v>
      </c>
      <c r="B122" s="523"/>
      <c r="C122" s="420" t="s">
        <v>132</v>
      </c>
      <c r="D122" s="735" t="s">
        <v>23</v>
      </c>
      <c r="E122" s="372">
        <v>222</v>
      </c>
      <c r="F122" s="192"/>
      <c r="G122" s="159"/>
      <c r="H122" s="34"/>
      <c r="I122" s="34"/>
      <c r="J122" s="34"/>
      <c r="K122" s="315"/>
      <c r="L122" s="12">
        <v>115</v>
      </c>
    </row>
    <row r="123" spans="1:18" ht="30.75" customHeight="1">
      <c r="A123" s="211" t="s">
        <v>133</v>
      </c>
      <c r="B123" s="31"/>
      <c r="C123" s="30" t="s">
        <v>134</v>
      </c>
      <c r="D123" s="51" t="s">
        <v>31</v>
      </c>
      <c r="E123" s="356">
        <v>15</v>
      </c>
      <c r="F123" s="750"/>
      <c r="G123" s="156"/>
      <c r="H123" s="36"/>
      <c r="I123" s="34"/>
      <c r="J123" s="34"/>
      <c r="K123" s="315"/>
    </row>
    <row r="124" spans="1:18">
      <c r="A124" s="211" t="s">
        <v>137</v>
      </c>
      <c r="B124" s="31"/>
      <c r="C124" s="30" t="s">
        <v>138</v>
      </c>
      <c r="D124" s="51" t="s">
        <v>62</v>
      </c>
      <c r="E124" s="356">
        <v>2</v>
      </c>
      <c r="F124" s="750"/>
      <c r="G124" s="156"/>
      <c r="H124" s="36"/>
      <c r="I124" s="79"/>
      <c r="J124" s="79"/>
      <c r="K124" s="321"/>
      <c r="L124" s="12">
        <v>15</v>
      </c>
      <c r="M124" s="12">
        <v>7</v>
      </c>
      <c r="N124" s="12">
        <f>L124*M124</f>
        <v>105</v>
      </c>
      <c r="O124" s="12">
        <v>40</v>
      </c>
      <c r="P124" s="12">
        <v>135</v>
      </c>
      <c r="Q124" s="12">
        <f>SUM(N124:P124)</f>
        <v>280</v>
      </c>
    </row>
    <row r="125" spans="1:18" ht="15" thickBot="1">
      <c r="A125" s="214" t="s">
        <v>139</v>
      </c>
      <c r="B125" s="31"/>
      <c r="C125" s="30" t="s">
        <v>140</v>
      </c>
      <c r="D125" s="51" t="s">
        <v>31</v>
      </c>
      <c r="E125" s="356">
        <v>100</v>
      </c>
      <c r="F125" s="750"/>
      <c r="G125" s="156"/>
      <c r="H125" s="36"/>
      <c r="I125" s="79"/>
      <c r="J125" s="79"/>
      <c r="K125" s="321"/>
      <c r="L125" s="12">
        <v>20</v>
      </c>
      <c r="M125" s="12">
        <v>5</v>
      </c>
      <c r="N125" s="12">
        <f>L125*M125</f>
        <v>100</v>
      </c>
    </row>
    <row r="126" spans="1:18" ht="15.75" thickBot="1">
      <c r="A126" s="265" t="s">
        <v>187</v>
      </c>
      <c r="B126" s="266" t="s">
        <v>188</v>
      </c>
      <c r="C126" s="267"/>
      <c r="D126" s="268" t="s">
        <v>15</v>
      </c>
      <c r="E126" s="269"/>
      <c r="F126" s="270"/>
      <c r="G126" s="271"/>
      <c r="H126" s="272"/>
      <c r="I126" s="273"/>
      <c r="J126" s="270">
        <f>SUM(I127+I140+I160)</f>
        <v>0</v>
      </c>
      <c r="K126" s="274" t="e">
        <f>J126/J1046</f>
        <v>#DIV/0!</v>
      </c>
    </row>
    <row r="127" spans="1:18" ht="15">
      <c r="A127" s="260" t="s">
        <v>189</v>
      </c>
      <c r="B127" s="770" t="s">
        <v>190</v>
      </c>
      <c r="C127" s="770"/>
      <c r="D127" s="261"/>
      <c r="E127" s="261"/>
      <c r="F127" s="261"/>
      <c r="G127" s="262"/>
      <c r="H127" s="263"/>
      <c r="I127" s="264">
        <f>SUM(G128:G139)</f>
        <v>0</v>
      </c>
      <c r="J127" s="36"/>
      <c r="K127" s="316"/>
    </row>
    <row r="128" spans="1:18">
      <c r="A128" s="211" t="s">
        <v>171</v>
      </c>
      <c r="B128" s="193"/>
      <c r="C128" s="30" t="s">
        <v>172</v>
      </c>
      <c r="D128" s="37" t="s">
        <v>168</v>
      </c>
      <c r="E128" s="356">
        <v>156.78</v>
      </c>
      <c r="F128" s="750"/>
      <c r="G128" s="33"/>
      <c r="H128" s="36"/>
      <c r="I128" s="34"/>
      <c r="J128" s="34"/>
      <c r="K128" s="315"/>
    </row>
    <row r="129" spans="1:20" ht="28.5">
      <c r="A129" s="211" t="s">
        <v>173</v>
      </c>
      <c r="B129" s="31"/>
      <c r="C129" s="30" t="s">
        <v>174</v>
      </c>
      <c r="D129" s="37" t="s">
        <v>37</v>
      </c>
      <c r="E129" s="356">
        <v>85.78</v>
      </c>
      <c r="F129" s="750"/>
      <c r="G129" s="33"/>
      <c r="H129" s="36"/>
      <c r="I129" s="36"/>
      <c r="J129" s="36"/>
      <c r="K129" s="316"/>
    </row>
    <row r="130" spans="1:20" ht="28.5">
      <c r="A130" s="502" t="s">
        <v>175</v>
      </c>
      <c r="B130" s="83"/>
      <c r="C130" s="40" t="s">
        <v>176</v>
      </c>
      <c r="D130" s="151" t="s">
        <v>37</v>
      </c>
      <c r="E130" s="356">
        <v>96.63</v>
      </c>
      <c r="F130" s="750"/>
      <c r="G130" s="149"/>
      <c r="H130" s="36"/>
      <c r="I130" s="36"/>
      <c r="J130" s="36"/>
      <c r="K130" s="316"/>
      <c r="L130" s="12">
        <v>2095</v>
      </c>
      <c r="M130" s="12">
        <v>40</v>
      </c>
      <c r="N130" s="12">
        <f>SUM(L130:M130)</f>
        <v>2135</v>
      </c>
      <c r="O130" s="12">
        <v>1.3</v>
      </c>
      <c r="P130" s="12">
        <f>N130*O130</f>
        <v>2775.5</v>
      </c>
    </row>
    <row r="131" spans="1:20" ht="28.5">
      <c r="A131" s="211" t="s">
        <v>177</v>
      </c>
      <c r="B131" s="31"/>
      <c r="C131" s="30" t="s">
        <v>178</v>
      </c>
      <c r="D131" s="37" t="s">
        <v>23</v>
      </c>
      <c r="E131" s="372">
        <v>356</v>
      </c>
      <c r="F131" s="750"/>
      <c r="G131" s="33"/>
      <c r="H131" s="36"/>
      <c r="I131" s="36"/>
      <c r="J131" s="36"/>
      <c r="K131" s="316"/>
      <c r="P131" s="12">
        <v>4323</v>
      </c>
      <c r="Q131" s="12">
        <v>0.09</v>
      </c>
      <c r="R131" s="12">
        <f>P131*Q131</f>
        <v>389.07</v>
      </c>
    </row>
    <row r="132" spans="1:20">
      <c r="A132" s="211" t="s">
        <v>191</v>
      </c>
      <c r="B132" s="81"/>
      <c r="C132" s="30" t="s">
        <v>192</v>
      </c>
      <c r="D132" s="37" t="s">
        <v>62</v>
      </c>
      <c r="E132" s="372">
        <v>16</v>
      </c>
      <c r="F132" s="750"/>
      <c r="G132" s="33"/>
      <c r="H132" s="36"/>
      <c r="I132" s="36"/>
      <c r="J132" s="36"/>
      <c r="K132" s="316"/>
      <c r="P132" s="12">
        <v>190</v>
      </c>
      <c r="Q132" s="12">
        <v>0.03</v>
      </c>
      <c r="R132" s="12">
        <f>P132*Q132</f>
        <v>5.7</v>
      </c>
    </row>
    <row r="133" spans="1:20">
      <c r="A133" s="211" t="s">
        <v>193</v>
      </c>
      <c r="B133" s="81"/>
      <c r="C133" s="30" t="s">
        <v>194</v>
      </c>
      <c r="D133" s="37" t="s">
        <v>62</v>
      </c>
      <c r="E133" s="372">
        <v>20</v>
      </c>
      <c r="F133" s="750"/>
      <c r="G133" s="33"/>
      <c r="H133" s="36"/>
      <c r="I133" s="36"/>
      <c r="J133" s="36"/>
      <c r="K133" s="316"/>
    </row>
    <row r="134" spans="1:20" ht="28.5">
      <c r="A134" s="211" t="s">
        <v>179</v>
      </c>
      <c r="B134" s="82"/>
      <c r="C134" s="30" t="s">
        <v>180</v>
      </c>
      <c r="D134" s="37" t="s">
        <v>37</v>
      </c>
      <c r="E134" s="372">
        <v>247</v>
      </c>
      <c r="F134" s="750"/>
      <c r="G134" s="33"/>
      <c r="H134" s="36"/>
      <c r="I134" s="36"/>
      <c r="J134" s="36"/>
      <c r="K134" s="316"/>
      <c r="P134" s="12">
        <v>197</v>
      </c>
      <c r="Q134" s="12">
        <v>0.1</v>
      </c>
      <c r="R134" s="12">
        <f>P134*Q134</f>
        <v>19.700000000000003</v>
      </c>
    </row>
    <row r="135" spans="1:20">
      <c r="A135" s="211" t="s">
        <v>195</v>
      </c>
      <c r="B135" s="81"/>
      <c r="C135" s="30" t="s">
        <v>196</v>
      </c>
      <c r="D135" s="37" t="s">
        <v>23</v>
      </c>
      <c r="E135" s="356">
        <v>1359.8</v>
      </c>
      <c r="F135" s="750"/>
      <c r="G135" s="33"/>
      <c r="H135" s="36"/>
      <c r="I135" s="36"/>
      <c r="J135" s="36"/>
      <c r="K135" s="316"/>
      <c r="L135" s="12">
        <v>18</v>
      </c>
      <c r="M135" s="12">
        <v>4</v>
      </c>
      <c r="N135" s="12">
        <f>L135*M135</f>
        <v>72</v>
      </c>
      <c r="P135" s="12">
        <v>1280</v>
      </c>
      <c r="Q135" s="12">
        <v>0.03</v>
      </c>
      <c r="R135" s="240">
        <f>P135*Q135</f>
        <v>38.4</v>
      </c>
    </row>
    <row r="136" spans="1:20">
      <c r="A136" s="211" t="s">
        <v>197</v>
      </c>
      <c r="B136" s="82"/>
      <c r="C136" s="30" t="s">
        <v>198</v>
      </c>
      <c r="D136" s="37" t="s">
        <v>23</v>
      </c>
      <c r="E136" s="356">
        <v>72</v>
      </c>
      <c r="F136" s="750"/>
      <c r="G136" s="33"/>
      <c r="H136" s="36"/>
      <c r="I136" s="36"/>
      <c r="J136" s="36"/>
      <c r="K136" s="316"/>
      <c r="P136" s="12">
        <v>2868.0800000000004</v>
      </c>
      <c r="Q136" s="12">
        <v>0.03</v>
      </c>
      <c r="R136" s="240">
        <f t="shared" ref="R136:R137" si="1">P136*Q136</f>
        <v>86.042400000000015</v>
      </c>
    </row>
    <row r="137" spans="1:20">
      <c r="A137" s="211" t="s">
        <v>197</v>
      </c>
      <c r="B137" s="82"/>
      <c r="C137" s="30" t="s">
        <v>199</v>
      </c>
      <c r="D137" s="37" t="s">
        <v>23</v>
      </c>
      <c r="E137" s="356">
        <v>1271</v>
      </c>
      <c r="F137" s="750"/>
      <c r="G137" s="33"/>
      <c r="H137" s="36"/>
      <c r="I137" s="36"/>
      <c r="J137" s="36"/>
      <c r="K137" s="316"/>
      <c r="P137" s="12">
        <v>7901.05</v>
      </c>
      <c r="Q137" s="12">
        <v>0.05</v>
      </c>
      <c r="R137" s="240">
        <f t="shared" si="1"/>
        <v>395.05250000000001</v>
      </c>
    </row>
    <row r="138" spans="1:20" ht="15" customHeight="1">
      <c r="A138" s="211" t="s">
        <v>181</v>
      </c>
      <c r="B138" s="81"/>
      <c r="C138" s="30" t="s">
        <v>182</v>
      </c>
      <c r="D138" s="37" t="s">
        <v>31</v>
      </c>
      <c r="E138" s="372">
        <v>35</v>
      </c>
      <c r="F138" s="750"/>
      <c r="G138" s="33"/>
      <c r="H138" s="36"/>
      <c r="I138" s="36"/>
      <c r="J138" s="36"/>
      <c r="K138" s="316"/>
      <c r="L138" s="78"/>
    </row>
    <row r="139" spans="1:20" ht="28.5">
      <c r="A139" s="211" t="s">
        <v>143</v>
      </c>
      <c r="B139" s="83"/>
      <c r="C139" s="30" t="s">
        <v>200</v>
      </c>
      <c r="D139" s="37" t="s">
        <v>37</v>
      </c>
      <c r="E139" s="356">
        <v>58</v>
      </c>
      <c r="F139" s="750"/>
      <c r="G139" s="33"/>
      <c r="H139" s="36"/>
      <c r="I139" s="36"/>
      <c r="J139" s="56"/>
      <c r="K139" s="319"/>
      <c r="L139" s="12">
        <v>578</v>
      </c>
      <c r="M139" s="12">
        <v>0.1</v>
      </c>
      <c r="N139" s="12">
        <f>L139*M139</f>
        <v>57.800000000000004</v>
      </c>
      <c r="R139" s="12">
        <v>270.59999999999997</v>
      </c>
    </row>
    <row r="140" spans="1:20" ht="20.25" customHeight="1">
      <c r="A140" s="24" t="s">
        <v>201</v>
      </c>
      <c r="B140" s="771" t="s">
        <v>202</v>
      </c>
      <c r="C140" s="771"/>
      <c r="D140" s="204"/>
      <c r="E140" s="204"/>
      <c r="F140" s="204"/>
      <c r="G140" s="212"/>
      <c r="H140" s="231"/>
      <c r="I140" s="201">
        <f>SUM(H141+H148)</f>
        <v>0</v>
      </c>
      <c r="J140" s="34"/>
      <c r="K140" s="315"/>
    </row>
    <row r="141" spans="1:20" ht="17.100000000000001" customHeight="1">
      <c r="A141" s="139" t="s">
        <v>203</v>
      </c>
      <c r="B141" s="38" t="s">
        <v>204</v>
      </c>
      <c r="C141" s="38"/>
      <c r="D141" s="38"/>
      <c r="E141" s="38"/>
      <c r="F141" s="38"/>
      <c r="G141" s="38"/>
      <c r="H141" s="39">
        <f>SUM(G142:G147)</f>
        <v>0</v>
      </c>
      <c r="I141" s="34"/>
      <c r="J141" s="34"/>
      <c r="K141" s="315"/>
      <c r="L141" s="12">
        <v>6</v>
      </c>
      <c r="M141" s="12">
        <v>32</v>
      </c>
      <c r="N141" s="12">
        <f>L141*M141</f>
        <v>192</v>
      </c>
    </row>
    <row r="142" spans="1:20">
      <c r="A142" s="213" t="s">
        <v>205</v>
      </c>
      <c r="B142" s="31"/>
      <c r="C142" s="30" t="s">
        <v>206</v>
      </c>
      <c r="D142" s="37" t="s">
        <v>31</v>
      </c>
      <c r="E142" s="372">
        <v>99.93</v>
      </c>
      <c r="F142" s="750"/>
      <c r="G142" s="33"/>
      <c r="H142" s="36"/>
      <c r="I142" s="34"/>
      <c r="J142" s="34"/>
      <c r="K142" s="315"/>
    </row>
    <row r="143" spans="1:20">
      <c r="A143" s="211" t="s">
        <v>162</v>
      </c>
      <c r="B143" s="31"/>
      <c r="C143" s="30" t="s">
        <v>163</v>
      </c>
      <c r="D143" s="37" t="s">
        <v>23</v>
      </c>
      <c r="E143" s="372">
        <v>1213.93</v>
      </c>
      <c r="F143" s="750"/>
      <c r="G143" s="33"/>
      <c r="H143" s="36"/>
      <c r="I143" s="36"/>
      <c r="J143" s="36"/>
      <c r="K143" s="316"/>
    </row>
    <row r="144" spans="1:20" ht="15">
      <c r="A144" s="211" t="s">
        <v>164</v>
      </c>
      <c r="B144" s="31"/>
      <c r="C144" s="30" t="s">
        <v>165</v>
      </c>
      <c r="D144" s="37" t="s">
        <v>31</v>
      </c>
      <c r="E144" s="356">
        <v>145.88</v>
      </c>
      <c r="F144" s="750"/>
      <c r="G144" s="33"/>
      <c r="H144" s="36"/>
      <c r="I144" s="36"/>
      <c r="J144" s="36"/>
      <c r="K144" s="316"/>
      <c r="L144" s="12">
        <v>121</v>
      </c>
      <c r="M144" s="12">
        <v>6</v>
      </c>
      <c r="N144" s="12">
        <f>L144*M144</f>
        <v>726</v>
      </c>
      <c r="O144" s="12">
        <v>55</v>
      </c>
      <c r="P144" s="12">
        <v>13</v>
      </c>
      <c r="Q144" s="12">
        <f>O144*P144</f>
        <v>715</v>
      </c>
      <c r="R144" s="12">
        <f>N144+Q144</f>
        <v>1441</v>
      </c>
      <c r="S144" s="12">
        <v>3</v>
      </c>
      <c r="T144" s="12">
        <f>R144*S144</f>
        <v>4323</v>
      </c>
    </row>
    <row r="145" spans="1:18">
      <c r="A145" s="211" t="s">
        <v>207</v>
      </c>
      <c r="B145" s="31"/>
      <c r="C145" s="30" t="s">
        <v>208</v>
      </c>
      <c r="D145" s="37" t="s">
        <v>31</v>
      </c>
      <c r="E145" s="356">
        <v>65.3</v>
      </c>
      <c r="F145" s="750"/>
      <c r="G145" s="33"/>
      <c r="H145" s="36"/>
      <c r="I145" s="36"/>
      <c r="J145" s="36"/>
      <c r="K145" s="316"/>
      <c r="P145" s="12">
        <v>4323</v>
      </c>
      <c r="Q145" s="12">
        <v>0.09</v>
      </c>
      <c r="R145" s="12">
        <f>P145*Q145</f>
        <v>389.07</v>
      </c>
    </row>
    <row r="146" spans="1:18" ht="30">
      <c r="A146" s="211" t="s">
        <v>166</v>
      </c>
      <c r="B146" s="31"/>
      <c r="C146" s="30" t="s">
        <v>167</v>
      </c>
      <c r="D146" s="37" t="s">
        <v>168</v>
      </c>
      <c r="E146" s="356">
        <v>14.52</v>
      </c>
      <c r="F146" s="750"/>
      <c r="G146" s="33"/>
      <c r="H146" s="36"/>
      <c r="I146" s="36"/>
      <c r="J146" s="36"/>
      <c r="K146" s="316"/>
      <c r="L146" s="12">
        <v>1.1000000000000001</v>
      </c>
      <c r="M146" s="12">
        <v>2.44</v>
      </c>
      <c r="N146" s="12">
        <f>L146*M146</f>
        <v>2.6840000000000002</v>
      </c>
      <c r="P146" s="12">
        <v>190</v>
      </c>
      <c r="Q146" s="12">
        <v>0.03</v>
      </c>
      <c r="R146" s="12">
        <f>P146*Q146</f>
        <v>5.7</v>
      </c>
    </row>
    <row r="147" spans="1:18" ht="28.5">
      <c r="A147" s="211" t="s">
        <v>173</v>
      </c>
      <c r="B147" s="31"/>
      <c r="C147" s="30" t="s">
        <v>174</v>
      </c>
      <c r="D147" s="37" t="s">
        <v>37</v>
      </c>
      <c r="E147" s="356">
        <v>69.849999999999994</v>
      </c>
      <c r="F147" s="750"/>
      <c r="G147" s="33"/>
      <c r="H147" s="36"/>
      <c r="I147" s="36"/>
      <c r="J147" s="36"/>
      <c r="K147" s="316"/>
      <c r="L147" s="12">
        <v>1220</v>
      </c>
      <c r="M147" s="12">
        <v>2.6840000000000002</v>
      </c>
      <c r="N147" s="12">
        <f>L147/M147</f>
        <v>454.5454545454545</v>
      </c>
      <c r="O147" s="12">
        <v>32</v>
      </c>
      <c r="P147" s="12">
        <f>N147*O147</f>
        <v>14545.454545454544</v>
      </c>
    </row>
    <row r="148" spans="1:18" ht="15">
      <c r="A148" s="139" t="s">
        <v>209</v>
      </c>
      <c r="B148" s="38" t="s">
        <v>210</v>
      </c>
      <c r="C148" s="38"/>
      <c r="D148" s="38"/>
      <c r="E148" s="38"/>
      <c r="F148" s="38"/>
      <c r="G148" s="38"/>
      <c r="H148" s="39">
        <f>SUM(G149:G159)</f>
        <v>0</v>
      </c>
      <c r="I148" s="36"/>
      <c r="J148" s="36"/>
      <c r="K148" s="316"/>
    </row>
    <row r="149" spans="1:18">
      <c r="A149" s="211" t="s">
        <v>171</v>
      </c>
      <c r="B149" s="193"/>
      <c r="C149" s="30" t="s">
        <v>172</v>
      </c>
      <c r="D149" s="37" t="s">
        <v>168</v>
      </c>
      <c r="E149" s="371">
        <v>242</v>
      </c>
      <c r="F149" s="750"/>
      <c r="G149" s="33"/>
      <c r="H149" s="36"/>
      <c r="I149" s="36"/>
      <c r="J149" s="36"/>
      <c r="K149" s="316"/>
    </row>
    <row r="150" spans="1:18" ht="28.5">
      <c r="A150" s="211" t="s">
        <v>173</v>
      </c>
      <c r="B150" s="31"/>
      <c r="C150" s="30" t="s">
        <v>174</v>
      </c>
      <c r="D150" s="37" t="s">
        <v>37</v>
      </c>
      <c r="E150" s="356">
        <v>205.63</v>
      </c>
      <c r="F150" s="750"/>
      <c r="G150" s="33"/>
      <c r="H150" s="36"/>
      <c r="I150" s="36"/>
      <c r="J150" s="36"/>
      <c r="K150" s="316"/>
    </row>
    <row r="151" spans="1:18" ht="28.5">
      <c r="A151" s="211" t="s">
        <v>175</v>
      </c>
      <c r="B151" s="31"/>
      <c r="C151" s="30" t="s">
        <v>176</v>
      </c>
      <c r="D151" s="37" t="s">
        <v>37</v>
      </c>
      <c r="E151" s="356">
        <v>159.85</v>
      </c>
      <c r="F151" s="750"/>
      <c r="G151" s="33"/>
      <c r="H151" s="36"/>
      <c r="I151" s="36"/>
      <c r="J151" s="36"/>
      <c r="K151" s="316"/>
    </row>
    <row r="152" spans="1:18">
      <c r="A152" s="211" t="s">
        <v>211</v>
      </c>
      <c r="B152" s="31"/>
      <c r="C152" s="30" t="s">
        <v>212</v>
      </c>
      <c r="D152" s="37" t="s">
        <v>23</v>
      </c>
      <c r="E152" s="372">
        <v>1320</v>
      </c>
      <c r="F152" s="750"/>
      <c r="G152" s="33"/>
      <c r="H152" s="36"/>
      <c r="I152" s="36"/>
      <c r="J152" s="36"/>
      <c r="K152" s="316"/>
    </row>
    <row r="153" spans="1:18" ht="28.5">
      <c r="A153" s="211" t="s">
        <v>177</v>
      </c>
      <c r="B153" s="31"/>
      <c r="C153" s="30" t="s">
        <v>178</v>
      </c>
      <c r="D153" s="37" t="s">
        <v>23</v>
      </c>
      <c r="E153" s="372">
        <v>396</v>
      </c>
      <c r="F153" s="750"/>
      <c r="G153" s="33"/>
      <c r="H153" s="36"/>
      <c r="I153" s="36"/>
      <c r="J153" s="36"/>
      <c r="K153" s="316"/>
    </row>
    <row r="154" spans="1:18" ht="28.5">
      <c r="A154" s="211" t="s">
        <v>179</v>
      </c>
      <c r="B154" s="82"/>
      <c r="C154" s="30" t="s">
        <v>180</v>
      </c>
      <c r="D154" s="37" t="s">
        <v>37</v>
      </c>
      <c r="E154" s="372">
        <v>75</v>
      </c>
      <c r="F154" s="750"/>
      <c r="G154" s="33"/>
      <c r="H154" s="36"/>
      <c r="I154" s="36"/>
      <c r="J154" s="36"/>
      <c r="K154" s="316"/>
    </row>
    <row r="155" spans="1:18">
      <c r="A155" s="211" t="s">
        <v>169</v>
      </c>
      <c r="B155" s="384"/>
      <c r="C155" s="30" t="s">
        <v>170</v>
      </c>
      <c r="D155" s="383" t="s">
        <v>23</v>
      </c>
      <c r="E155" s="356">
        <v>321</v>
      </c>
      <c r="F155" s="750"/>
      <c r="G155" s="33"/>
      <c r="H155" s="36"/>
      <c r="I155" s="36"/>
      <c r="J155" s="36"/>
      <c r="K155" s="316"/>
    </row>
    <row r="156" spans="1:18">
      <c r="A156" s="211" t="s">
        <v>197</v>
      </c>
      <c r="B156" s="82"/>
      <c r="C156" s="30" t="s">
        <v>198</v>
      </c>
      <c r="D156" s="37" t="s">
        <v>23</v>
      </c>
      <c r="E156" s="356">
        <v>240</v>
      </c>
      <c r="F156" s="750"/>
      <c r="G156" s="33"/>
      <c r="H156" s="36"/>
      <c r="I156" s="36"/>
      <c r="J156" s="36"/>
      <c r="K156" s="316"/>
      <c r="L156" s="12">
        <v>509</v>
      </c>
      <c r="M156" s="12">
        <v>1.5</v>
      </c>
      <c r="N156" s="12">
        <f>L156/M156</f>
        <v>339.33333333333331</v>
      </c>
      <c r="P156" s="12">
        <v>340</v>
      </c>
      <c r="Q156" s="12">
        <v>0.1</v>
      </c>
      <c r="R156" s="12">
        <f>P156*Q156</f>
        <v>34</v>
      </c>
    </row>
    <row r="157" spans="1:18">
      <c r="A157" s="211" t="s">
        <v>197</v>
      </c>
      <c r="B157" s="82"/>
      <c r="C157" s="30" t="s">
        <v>199</v>
      </c>
      <c r="D157" s="37" t="s">
        <v>23</v>
      </c>
      <c r="E157" s="356">
        <v>1422</v>
      </c>
      <c r="F157" s="750"/>
      <c r="G157" s="33"/>
      <c r="H157" s="36"/>
      <c r="I157" s="36"/>
      <c r="J157" s="36"/>
      <c r="K157" s="316"/>
      <c r="L157" s="12">
        <v>509</v>
      </c>
      <c r="M157" s="12">
        <v>1.8</v>
      </c>
      <c r="N157" s="12">
        <f>L157*M157</f>
        <v>916.2</v>
      </c>
      <c r="P157" s="12">
        <v>917</v>
      </c>
      <c r="R157" s="12">
        <v>91</v>
      </c>
    </row>
    <row r="158" spans="1:18" ht="28.5">
      <c r="A158" s="211" t="s">
        <v>181</v>
      </c>
      <c r="B158" s="81"/>
      <c r="C158" s="30" t="s">
        <v>182</v>
      </c>
      <c r="D158" s="37" t="s">
        <v>31</v>
      </c>
      <c r="E158" s="356">
        <v>17</v>
      </c>
      <c r="F158" s="750"/>
      <c r="G158" s="33"/>
      <c r="H158" s="36"/>
      <c r="I158" s="36"/>
      <c r="J158" s="36"/>
      <c r="K158" s="316"/>
      <c r="P158" s="12">
        <v>1280</v>
      </c>
      <c r="Q158" s="12">
        <v>0.03</v>
      </c>
      <c r="R158" s="240">
        <f>P158*Q158</f>
        <v>38.4</v>
      </c>
    </row>
    <row r="159" spans="1:18" ht="28.5">
      <c r="A159" s="211" t="s">
        <v>143</v>
      </c>
      <c r="B159" s="83"/>
      <c r="C159" s="30" t="s">
        <v>213</v>
      </c>
      <c r="D159" s="37" t="s">
        <v>37</v>
      </c>
      <c r="E159" s="356">
        <v>2.61</v>
      </c>
      <c r="F159" s="750"/>
      <c r="G159" s="33"/>
      <c r="H159" s="36"/>
      <c r="I159" s="36"/>
      <c r="J159" s="36"/>
      <c r="K159" s="316"/>
      <c r="L159" s="12">
        <v>261</v>
      </c>
      <c r="M159" s="12">
        <v>0.1</v>
      </c>
      <c r="N159" s="12">
        <f>L159*M159</f>
        <v>26.1</v>
      </c>
      <c r="P159" s="12">
        <v>2868.0800000000004</v>
      </c>
      <c r="Q159" s="12">
        <v>0.03</v>
      </c>
      <c r="R159" s="240">
        <f t="shared" ref="R159" si="2">P159*Q159</f>
        <v>86.042400000000015</v>
      </c>
    </row>
    <row r="160" spans="1:18" ht="15">
      <c r="A160" s="24" t="s">
        <v>214</v>
      </c>
      <c r="B160" s="771" t="s">
        <v>215</v>
      </c>
      <c r="C160" s="771"/>
      <c r="D160" s="204"/>
      <c r="E160" s="204"/>
      <c r="F160" s="204"/>
      <c r="G160" s="212"/>
      <c r="H160" s="231"/>
      <c r="I160" s="201">
        <f>SUM(G161:G187)</f>
        <v>0</v>
      </c>
      <c r="J160" s="77"/>
      <c r="K160" s="322"/>
      <c r="R160" s="12">
        <f>SUM(R145:R159)</f>
        <v>644.2124</v>
      </c>
    </row>
    <row r="161" spans="1:13" ht="28.5">
      <c r="A161" s="683" t="s">
        <v>216</v>
      </c>
      <c r="B161" s="84"/>
      <c r="C161" s="85" t="s">
        <v>217</v>
      </c>
      <c r="D161" s="37" t="s">
        <v>62</v>
      </c>
      <c r="E161" s="684">
        <v>4</v>
      </c>
      <c r="F161" s="750"/>
      <c r="G161" s="532"/>
      <c r="H161" s="77"/>
      <c r="I161" s="77"/>
      <c r="J161" s="410"/>
      <c r="K161" s="12"/>
    </row>
    <row r="162" spans="1:13">
      <c r="A162" s="685" t="s">
        <v>218</v>
      </c>
      <c r="B162" s="86"/>
      <c r="C162" s="87" t="s">
        <v>219</v>
      </c>
      <c r="D162" s="37" t="s">
        <v>62</v>
      </c>
      <c r="E162" s="684">
        <v>1</v>
      </c>
      <c r="F162" s="750"/>
      <c r="G162" s="532"/>
      <c r="H162" s="77"/>
      <c r="I162" s="77"/>
      <c r="J162" s="410"/>
      <c r="K162" s="12"/>
    </row>
    <row r="163" spans="1:13">
      <c r="A163" s="686" t="s">
        <v>220</v>
      </c>
      <c r="B163" s="88"/>
      <c r="C163" s="89" t="s">
        <v>221</v>
      </c>
      <c r="D163" s="37" t="s">
        <v>31</v>
      </c>
      <c r="E163" s="684">
        <v>40</v>
      </c>
      <c r="F163" s="750"/>
      <c r="G163" s="532"/>
      <c r="H163" s="77"/>
      <c r="I163" s="77"/>
      <c r="J163" s="410"/>
      <c r="K163" s="12"/>
    </row>
    <row r="164" spans="1:13">
      <c r="A164" s="687" t="s">
        <v>222</v>
      </c>
      <c r="B164" s="90"/>
      <c r="C164" s="91" t="s">
        <v>223</v>
      </c>
      <c r="D164" s="37" t="s">
        <v>62</v>
      </c>
      <c r="E164" s="684">
        <v>30</v>
      </c>
      <c r="F164" s="750"/>
      <c r="G164" s="532"/>
      <c r="H164" s="77"/>
      <c r="I164" s="77"/>
      <c r="J164" s="410"/>
      <c r="K164" s="12"/>
    </row>
    <row r="165" spans="1:13">
      <c r="A165" s="688" t="s">
        <v>224</v>
      </c>
      <c r="B165" s="92"/>
      <c r="C165" s="93" t="s">
        <v>225</v>
      </c>
      <c r="D165" s="37" t="s">
        <v>62</v>
      </c>
      <c r="E165" s="684">
        <v>2</v>
      </c>
      <c r="F165" s="750"/>
      <c r="G165" s="532"/>
      <c r="H165" s="77"/>
      <c r="I165" s="77"/>
      <c r="J165" s="410"/>
      <c r="K165" s="12"/>
    </row>
    <row r="166" spans="1:13">
      <c r="A166" s="688" t="s">
        <v>226</v>
      </c>
      <c r="B166" s="92"/>
      <c r="C166" s="93" t="s">
        <v>227</v>
      </c>
      <c r="D166" s="37" t="s">
        <v>62</v>
      </c>
      <c r="E166" s="684">
        <v>3</v>
      </c>
      <c r="F166" s="750"/>
      <c r="G166" s="532"/>
      <c r="H166" s="77"/>
      <c r="I166" s="77"/>
      <c r="J166" s="410"/>
      <c r="K166" s="12"/>
    </row>
    <row r="167" spans="1:13" ht="28.5">
      <c r="A167" s="689" t="s">
        <v>228</v>
      </c>
      <c r="B167" s="94"/>
      <c r="C167" s="95" t="s">
        <v>229</v>
      </c>
      <c r="D167" s="37" t="s">
        <v>62</v>
      </c>
      <c r="E167" s="684">
        <v>400</v>
      </c>
      <c r="F167" s="750"/>
      <c r="G167" s="532"/>
      <c r="H167" s="77"/>
      <c r="I167" s="77"/>
      <c r="J167" s="410"/>
      <c r="K167" s="12"/>
    </row>
    <row r="168" spans="1:13">
      <c r="A168" s="690" t="s">
        <v>230</v>
      </c>
      <c r="B168" s="96"/>
      <c r="C168" s="97" t="s">
        <v>231</v>
      </c>
      <c r="D168" s="37" t="s">
        <v>62</v>
      </c>
      <c r="E168" s="684">
        <v>1200</v>
      </c>
      <c r="F168" s="750"/>
      <c r="G168" s="532"/>
      <c r="H168" s="77"/>
      <c r="I168" s="77"/>
      <c r="J168" s="410"/>
      <c r="K168" s="12"/>
    </row>
    <row r="169" spans="1:13">
      <c r="A169" s="691" t="s">
        <v>232</v>
      </c>
      <c r="B169" s="98"/>
      <c r="C169" s="99" t="s">
        <v>233</v>
      </c>
      <c r="D169" s="37" t="s">
        <v>62</v>
      </c>
      <c r="E169" s="684">
        <v>3</v>
      </c>
      <c r="F169" s="750"/>
      <c r="G169" s="532"/>
      <c r="H169" s="77"/>
      <c r="I169" s="77"/>
      <c r="J169" s="410"/>
      <c r="K169" s="12"/>
    </row>
    <row r="170" spans="1:13" ht="28.5">
      <c r="A170" s="692" t="s">
        <v>234</v>
      </c>
      <c r="B170" s="100"/>
      <c r="C170" s="101" t="s">
        <v>235</v>
      </c>
      <c r="D170" s="37" t="s">
        <v>62</v>
      </c>
      <c r="E170" s="684">
        <v>1</v>
      </c>
      <c r="F170" s="750"/>
      <c r="G170" s="532"/>
      <c r="H170" s="77"/>
      <c r="I170" s="77"/>
      <c r="J170" s="410"/>
      <c r="K170" s="12"/>
    </row>
    <row r="171" spans="1:13">
      <c r="A171" s="693" t="s">
        <v>236</v>
      </c>
      <c r="B171" s="102"/>
      <c r="C171" s="103" t="s">
        <v>237</v>
      </c>
      <c r="D171" s="37" t="s">
        <v>62</v>
      </c>
      <c r="E171" s="684">
        <v>1</v>
      </c>
      <c r="F171" s="750"/>
      <c r="G171" s="532"/>
      <c r="H171" s="77"/>
      <c r="I171" s="77"/>
      <c r="J171" s="410"/>
      <c r="K171" s="12"/>
    </row>
    <row r="172" spans="1:13">
      <c r="A172" s="694" t="s">
        <v>238</v>
      </c>
      <c r="B172" s="104"/>
      <c r="C172" s="105" t="s">
        <v>239</v>
      </c>
      <c r="D172" s="37" t="s">
        <v>31</v>
      </c>
      <c r="E172" s="684">
        <v>800</v>
      </c>
      <c r="F172" s="750"/>
      <c r="G172" s="532"/>
      <c r="H172" s="77"/>
      <c r="I172" s="77"/>
      <c r="J172" s="410"/>
      <c r="K172" s="12"/>
    </row>
    <row r="173" spans="1:13" ht="27" customHeight="1">
      <c r="A173" s="694" t="s">
        <v>240</v>
      </c>
      <c r="B173" s="104"/>
      <c r="C173" s="105" t="s">
        <v>241</v>
      </c>
      <c r="D173" s="37" t="s">
        <v>31</v>
      </c>
      <c r="E173" s="684">
        <v>2000</v>
      </c>
      <c r="F173" s="750"/>
      <c r="G173" s="532"/>
      <c r="H173" s="77"/>
      <c r="I173" s="77"/>
      <c r="J173" s="410"/>
      <c r="K173" s="12"/>
      <c r="L173" s="19">
        <v>0.9</v>
      </c>
      <c r="M173" s="12">
        <f>K173*L173</f>
        <v>0</v>
      </c>
    </row>
    <row r="174" spans="1:13">
      <c r="A174" s="695" t="s">
        <v>242</v>
      </c>
      <c r="B174" s="106"/>
      <c r="C174" s="107" t="s">
        <v>243</v>
      </c>
      <c r="D174" s="37" t="s">
        <v>31</v>
      </c>
      <c r="E174" s="684">
        <v>400</v>
      </c>
      <c r="F174" s="750"/>
      <c r="G174" s="532"/>
      <c r="H174" s="77"/>
      <c r="I174" s="77"/>
      <c r="J174" s="410"/>
      <c r="K174" s="12"/>
    </row>
    <row r="175" spans="1:13">
      <c r="A175" s="696" t="s">
        <v>244</v>
      </c>
      <c r="B175" s="108"/>
      <c r="C175" s="109" t="s">
        <v>245</v>
      </c>
      <c r="D175" s="37" t="s">
        <v>62</v>
      </c>
      <c r="E175" s="684">
        <v>4</v>
      </c>
      <c r="F175" s="750"/>
      <c r="G175" s="532"/>
      <c r="H175" s="77"/>
      <c r="I175" s="77"/>
      <c r="J175" s="410"/>
      <c r="K175" s="12"/>
    </row>
    <row r="176" spans="1:13" ht="26.25" customHeight="1">
      <c r="A176" s="697" t="s">
        <v>246</v>
      </c>
      <c r="B176" s="110"/>
      <c r="C176" s="111" t="s">
        <v>247</v>
      </c>
      <c r="D176" s="37" t="s">
        <v>62</v>
      </c>
      <c r="E176" s="684">
        <v>200</v>
      </c>
      <c r="F176" s="750"/>
      <c r="G176" s="532"/>
      <c r="H176" s="77"/>
      <c r="I176" s="77"/>
      <c r="J176" s="410"/>
      <c r="K176" s="12"/>
    </row>
    <row r="177" spans="1:14">
      <c r="A177" s="698" t="s">
        <v>248</v>
      </c>
      <c r="B177" s="112"/>
      <c r="C177" s="113" t="s">
        <v>249</v>
      </c>
      <c r="D177" s="37" t="s">
        <v>62</v>
      </c>
      <c r="E177" s="684">
        <v>30</v>
      </c>
      <c r="F177" s="750"/>
      <c r="G177" s="532"/>
      <c r="H177" s="77"/>
      <c r="I177" s="77"/>
      <c r="J177" s="410"/>
      <c r="K177" s="12"/>
    </row>
    <row r="178" spans="1:14">
      <c r="A178" s="699" t="s">
        <v>250</v>
      </c>
      <c r="B178" s="114"/>
      <c r="C178" s="115" t="s">
        <v>251</v>
      </c>
      <c r="D178" s="37" t="s">
        <v>62</v>
      </c>
      <c r="E178" s="684">
        <v>120</v>
      </c>
      <c r="F178" s="750"/>
      <c r="G178" s="532"/>
      <c r="H178" s="77"/>
      <c r="I178" s="77"/>
      <c r="J178" s="410"/>
      <c r="K178" s="12"/>
    </row>
    <row r="179" spans="1:14" ht="28.5">
      <c r="A179" s="700" t="s">
        <v>252</v>
      </c>
      <c r="B179" s="116"/>
      <c r="C179" s="117" t="s">
        <v>253</v>
      </c>
      <c r="D179" s="37" t="s">
        <v>62</v>
      </c>
      <c r="E179" s="684">
        <v>3</v>
      </c>
      <c r="F179" s="750"/>
      <c r="G179" s="532"/>
      <c r="H179" s="77"/>
      <c r="I179" s="77"/>
      <c r="J179" s="410"/>
      <c r="K179" s="12"/>
    </row>
    <row r="180" spans="1:14">
      <c r="A180" s="701" t="s">
        <v>254</v>
      </c>
      <c r="B180" s="702"/>
      <c r="C180" s="703" t="s">
        <v>255</v>
      </c>
      <c r="D180" s="37" t="s">
        <v>62</v>
      </c>
      <c r="E180" s="684">
        <v>80</v>
      </c>
      <c r="F180" s="750"/>
      <c r="G180" s="532"/>
      <c r="H180" s="77"/>
      <c r="I180" s="77"/>
      <c r="J180" s="410"/>
      <c r="K180" s="12"/>
    </row>
    <row r="181" spans="1:14">
      <c r="A181" s="704" t="s">
        <v>256</v>
      </c>
      <c r="B181" s="118"/>
      <c r="C181" s="119" t="s">
        <v>257</v>
      </c>
      <c r="D181" s="37" t="s">
        <v>23</v>
      </c>
      <c r="E181" s="684">
        <v>7</v>
      </c>
      <c r="F181" s="750"/>
      <c r="G181" s="532"/>
      <c r="H181" s="77"/>
      <c r="I181" s="77"/>
      <c r="J181" s="410"/>
      <c r="K181" s="12"/>
    </row>
    <row r="182" spans="1:14" ht="28.5">
      <c r="A182" s="705" t="s">
        <v>258</v>
      </c>
      <c r="B182" s="121"/>
      <c r="C182" s="706" t="s">
        <v>259</v>
      </c>
      <c r="D182" s="37" t="s">
        <v>31</v>
      </c>
      <c r="E182" s="684">
        <v>300</v>
      </c>
      <c r="F182" s="750"/>
      <c r="G182" s="532"/>
      <c r="H182" s="77"/>
      <c r="I182" s="77"/>
      <c r="J182" s="410"/>
      <c r="K182" s="12"/>
    </row>
    <row r="183" spans="1:14">
      <c r="A183" s="707" t="s">
        <v>260</v>
      </c>
      <c r="B183" s="122"/>
      <c r="C183" s="708" t="s">
        <v>261</v>
      </c>
      <c r="D183" s="37" t="s">
        <v>62</v>
      </c>
      <c r="E183" s="684">
        <v>6</v>
      </c>
      <c r="F183" s="750"/>
      <c r="G183" s="532"/>
      <c r="H183" s="77"/>
      <c r="I183" s="77"/>
      <c r="J183" s="410"/>
      <c r="K183" s="12"/>
    </row>
    <row r="184" spans="1:14">
      <c r="A184" s="709" t="s">
        <v>262</v>
      </c>
      <c r="B184" s="123"/>
      <c r="C184" s="710" t="s">
        <v>263</v>
      </c>
      <c r="D184" s="37" t="s">
        <v>62</v>
      </c>
      <c r="E184" s="684">
        <v>2</v>
      </c>
      <c r="F184" s="750"/>
      <c r="G184" s="532"/>
      <c r="H184" s="77"/>
      <c r="I184" s="77"/>
      <c r="J184" s="410"/>
      <c r="K184" s="19"/>
      <c r="L184" s="12" t="e">
        <f>#REF!*K184</f>
        <v>#REF!</v>
      </c>
    </row>
    <row r="185" spans="1:14" ht="28.5">
      <c r="A185" s="711" t="s">
        <v>264</v>
      </c>
      <c r="B185" s="124"/>
      <c r="C185" s="712" t="s">
        <v>265</v>
      </c>
      <c r="D185" s="37" t="s">
        <v>62</v>
      </c>
      <c r="E185" s="684">
        <v>1</v>
      </c>
      <c r="F185" s="750"/>
      <c r="G185" s="532"/>
      <c r="H185" s="77"/>
      <c r="I185" s="77"/>
      <c r="J185" s="410"/>
      <c r="K185" s="12"/>
    </row>
    <row r="186" spans="1:14">
      <c r="A186" s="713" t="s">
        <v>256</v>
      </c>
      <c r="B186" s="125"/>
      <c r="C186" s="714" t="s">
        <v>257</v>
      </c>
      <c r="D186" s="37" t="s">
        <v>23</v>
      </c>
      <c r="E186" s="684">
        <v>2</v>
      </c>
      <c r="F186" s="750"/>
      <c r="G186" s="532"/>
      <c r="H186" s="77"/>
      <c r="I186" s="77"/>
      <c r="J186" s="410"/>
      <c r="K186" s="12"/>
    </row>
    <row r="187" spans="1:14" ht="15" thickBot="1">
      <c r="A187" s="561" t="s">
        <v>266</v>
      </c>
      <c r="B187" s="559"/>
      <c r="C187" s="560" t="s">
        <v>267</v>
      </c>
      <c r="D187" s="37" t="s">
        <v>62</v>
      </c>
      <c r="E187" s="684">
        <v>4</v>
      </c>
      <c r="F187" s="750"/>
      <c r="G187" s="532"/>
      <c r="H187" s="77"/>
      <c r="I187" s="12"/>
      <c r="J187" s="600"/>
      <c r="K187" s="12"/>
    </row>
    <row r="188" spans="1:14" ht="15.75" customHeight="1" thickBot="1">
      <c r="A188" s="265">
        <v>4</v>
      </c>
      <c r="B188" s="266" t="s">
        <v>268</v>
      </c>
      <c r="C188" s="266"/>
      <c r="D188" s="266" t="s">
        <v>15</v>
      </c>
      <c r="E188" s="266"/>
      <c r="F188" s="266"/>
      <c r="G188" s="286"/>
      <c r="H188" s="287"/>
      <c r="I188" s="288"/>
      <c r="J188" s="289"/>
      <c r="K188" s="274" t="e">
        <f>J188/J1046</f>
        <v>#DIV/0!</v>
      </c>
    </row>
    <row r="189" spans="1:14" ht="15">
      <c r="A189" s="290" t="s">
        <v>269</v>
      </c>
      <c r="B189" s="285" t="s">
        <v>270</v>
      </c>
      <c r="C189" s="291"/>
      <c r="D189" s="292" t="s">
        <v>15</v>
      </c>
      <c r="E189" s="293"/>
      <c r="F189" s="294"/>
      <c r="G189" s="295"/>
      <c r="H189" s="296"/>
      <c r="I189" s="297"/>
      <c r="J189" s="152"/>
      <c r="K189" s="325"/>
    </row>
    <row r="190" spans="1:14" ht="28.5">
      <c r="A190" s="211" t="s">
        <v>271</v>
      </c>
      <c r="B190" s="31"/>
      <c r="C190" s="140" t="s">
        <v>272</v>
      </c>
      <c r="D190" s="37" t="s">
        <v>23</v>
      </c>
      <c r="E190" s="372">
        <v>700</v>
      </c>
      <c r="F190" s="750"/>
      <c r="G190" s="33"/>
      <c r="H190" s="36"/>
      <c r="I190" s="152"/>
      <c r="J190" s="152"/>
      <c r="K190" s="325"/>
      <c r="L190" s="12">
        <v>835</v>
      </c>
      <c r="M190" s="12">
        <v>135</v>
      </c>
      <c r="N190" s="12">
        <f>L190-M190</f>
        <v>700</v>
      </c>
    </row>
    <row r="191" spans="1:14">
      <c r="A191" s="211" t="s">
        <v>273</v>
      </c>
      <c r="B191" s="31"/>
      <c r="C191" s="140" t="s">
        <v>274</v>
      </c>
      <c r="D191" s="37" t="s">
        <v>62</v>
      </c>
      <c r="E191" s="372">
        <v>100</v>
      </c>
      <c r="F191" s="750"/>
      <c r="G191" s="33"/>
      <c r="H191" s="36"/>
      <c r="I191" s="152"/>
      <c r="J191" s="152"/>
      <c r="K191" s="325"/>
    </row>
    <row r="192" spans="1:14">
      <c r="A192" s="211" t="s">
        <v>275</v>
      </c>
      <c r="B192" s="31"/>
      <c r="C192" s="140" t="s">
        <v>276</v>
      </c>
      <c r="D192" s="37" t="s">
        <v>62</v>
      </c>
      <c r="E192" s="372">
        <v>50</v>
      </c>
      <c r="F192" s="750"/>
      <c r="G192" s="33"/>
      <c r="H192" s="36"/>
      <c r="I192" s="152"/>
      <c r="J192" s="152"/>
      <c r="K192" s="325"/>
    </row>
    <row r="193" spans="1:18">
      <c r="A193" s="211" t="s">
        <v>277</v>
      </c>
      <c r="B193" s="193"/>
      <c r="C193" s="140" t="s">
        <v>278</v>
      </c>
      <c r="D193" s="37" t="s">
        <v>62</v>
      </c>
      <c r="E193" s="372">
        <v>50</v>
      </c>
      <c r="F193" s="750"/>
      <c r="G193" s="33"/>
      <c r="H193" s="36"/>
      <c r="I193" s="152"/>
      <c r="J193" s="152"/>
      <c r="K193" s="325"/>
    </row>
    <row r="194" spans="1:18" ht="28.5">
      <c r="A194" s="211" t="s">
        <v>279</v>
      </c>
      <c r="B194" s="193"/>
      <c r="C194" s="140" t="s">
        <v>280</v>
      </c>
      <c r="D194" s="37" t="s">
        <v>23</v>
      </c>
      <c r="E194" s="372">
        <v>142</v>
      </c>
      <c r="F194" s="750"/>
      <c r="G194" s="33"/>
      <c r="H194" s="36"/>
      <c r="I194" s="152"/>
      <c r="J194" s="152"/>
      <c r="K194" s="325"/>
    </row>
    <row r="195" spans="1:18" ht="15">
      <c r="A195" s="126" t="s">
        <v>281</v>
      </c>
      <c r="B195" s="127" t="s">
        <v>282</v>
      </c>
      <c r="C195" s="128"/>
      <c r="D195" s="129" t="s">
        <v>15</v>
      </c>
      <c r="E195" s="130"/>
      <c r="F195" s="153"/>
      <c r="G195" s="218"/>
      <c r="H195" s="237"/>
      <c r="I195" s="165"/>
      <c r="J195" s="152"/>
      <c r="K195" s="325"/>
    </row>
    <row r="196" spans="1:18" ht="28.5">
      <c r="A196" s="214" t="s">
        <v>186</v>
      </c>
      <c r="B196" s="523"/>
      <c r="C196" s="420" t="s">
        <v>132</v>
      </c>
      <c r="D196" s="387" t="s">
        <v>23</v>
      </c>
      <c r="E196" s="372">
        <v>656</v>
      </c>
      <c r="F196" s="192"/>
      <c r="G196" s="159"/>
      <c r="H196" s="36"/>
      <c r="I196" s="34"/>
      <c r="J196" s="23"/>
      <c r="K196" s="314"/>
      <c r="L196" s="12">
        <v>385</v>
      </c>
      <c r="M196" s="12">
        <v>120</v>
      </c>
      <c r="N196" s="12">
        <v>130</v>
      </c>
      <c r="O196" s="12">
        <v>243</v>
      </c>
      <c r="P196" s="12">
        <f>SUM(L196:O196)</f>
        <v>878</v>
      </c>
      <c r="Q196" s="12">
        <v>222</v>
      </c>
      <c r="R196" s="12">
        <f>P196-Q196</f>
        <v>656</v>
      </c>
    </row>
    <row r="197" spans="1:18" ht="28.5">
      <c r="A197" s="211" t="s">
        <v>131</v>
      </c>
      <c r="B197" s="81"/>
      <c r="C197" s="140" t="s">
        <v>283</v>
      </c>
      <c r="D197" s="37" t="s">
        <v>31</v>
      </c>
      <c r="E197" s="372">
        <v>12.7</v>
      </c>
      <c r="F197" s="750"/>
      <c r="G197" s="33"/>
      <c r="H197" s="36"/>
      <c r="I197" s="23"/>
      <c r="J197" s="79"/>
      <c r="K197" s="321"/>
    </row>
    <row r="198" spans="1:18" ht="28.5">
      <c r="A198" s="211" t="s">
        <v>284</v>
      </c>
      <c r="B198" s="31"/>
      <c r="C198" s="140" t="s">
        <v>285</v>
      </c>
      <c r="D198" s="37" t="s">
        <v>62</v>
      </c>
      <c r="E198" s="372">
        <v>12</v>
      </c>
      <c r="F198" s="750"/>
      <c r="G198" s="33"/>
      <c r="H198" s="36"/>
      <c r="I198" s="79"/>
      <c r="J198" s="79"/>
      <c r="K198" s="321"/>
    </row>
    <row r="199" spans="1:18" ht="15">
      <c r="A199" s="126" t="s">
        <v>286</v>
      </c>
      <c r="B199" s="127" t="s">
        <v>287</v>
      </c>
      <c r="C199" s="128"/>
      <c r="D199" s="129" t="s">
        <v>15</v>
      </c>
      <c r="E199" s="130"/>
      <c r="F199" s="153"/>
      <c r="G199" s="218"/>
      <c r="H199" s="237"/>
      <c r="I199" s="165"/>
      <c r="J199" s="23"/>
      <c r="K199" s="314"/>
    </row>
    <row r="200" spans="1:18" ht="28.5">
      <c r="A200" s="211" t="s">
        <v>288</v>
      </c>
      <c r="B200" s="193"/>
      <c r="C200" s="140" t="s">
        <v>289</v>
      </c>
      <c r="D200" s="32" t="s">
        <v>23</v>
      </c>
      <c r="E200" s="372">
        <v>275.39999999999998</v>
      </c>
      <c r="F200" s="750"/>
      <c r="G200" s="132"/>
      <c r="H200" s="133"/>
      <c r="I200" s="19"/>
      <c r="J200" s="19"/>
      <c r="K200" s="323"/>
      <c r="L200" s="12">
        <v>52</v>
      </c>
      <c r="M200" s="12">
        <v>50</v>
      </c>
      <c r="N200" s="12">
        <f>SUM(L200:M200)</f>
        <v>102</v>
      </c>
      <c r="O200" s="12">
        <v>2.7</v>
      </c>
      <c r="P200" s="12">
        <f>N200*O200</f>
        <v>275.40000000000003</v>
      </c>
    </row>
    <row r="201" spans="1:18">
      <c r="A201" s="211" t="s">
        <v>290</v>
      </c>
      <c r="B201" s="193"/>
      <c r="C201" s="140" t="s">
        <v>291</v>
      </c>
      <c r="D201" s="32" t="s">
        <v>23</v>
      </c>
      <c r="E201" s="372">
        <v>180</v>
      </c>
      <c r="F201" s="750"/>
      <c r="G201" s="132"/>
      <c r="H201" s="133"/>
      <c r="I201" s="19"/>
      <c r="J201" s="19"/>
      <c r="K201" s="323"/>
    </row>
    <row r="202" spans="1:18">
      <c r="A202" s="211" t="s">
        <v>292</v>
      </c>
      <c r="B202" s="31"/>
      <c r="C202" s="140" t="s">
        <v>293</v>
      </c>
      <c r="D202" s="32" t="s">
        <v>294</v>
      </c>
      <c r="E202" s="372">
        <v>2.2999999999999998</v>
      </c>
      <c r="F202" s="750"/>
      <c r="G202" s="132"/>
      <c r="H202" s="133"/>
      <c r="I202" s="19"/>
      <c r="J202" s="19"/>
      <c r="K202" s="323"/>
    </row>
    <row r="203" spans="1:18" ht="15">
      <c r="A203" s="211" t="s">
        <v>295</v>
      </c>
      <c r="B203" s="31"/>
      <c r="C203" s="140" t="s">
        <v>296</v>
      </c>
      <c r="D203" s="32" t="s">
        <v>20</v>
      </c>
      <c r="E203" s="372">
        <v>41.8</v>
      </c>
      <c r="F203" s="750"/>
      <c r="G203" s="132"/>
      <c r="H203" s="133"/>
      <c r="I203" s="23"/>
      <c r="J203" s="79"/>
      <c r="K203" s="321"/>
      <c r="L203" s="12">
        <v>22</v>
      </c>
      <c r="M203" s="12">
        <v>1.9</v>
      </c>
      <c r="N203" s="12">
        <f>L203*M203</f>
        <v>41.8</v>
      </c>
    </row>
    <row r="204" spans="1:18">
      <c r="A204" s="211" t="s">
        <v>297</v>
      </c>
      <c r="B204" s="81"/>
      <c r="C204" s="140" t="s">
        <v>298</v>
      </c>
      <c r="D204" s="32" t="s">
        <v>23</v>
      </c>
      <c r="E204" s="372">
        <v>204</v>
      </c>
      <c r="F204" s="750"/>
      <c r="G204" s="132"/>
      <c r="H204" s="133"/>
      <c r="I204" s="79"/>
      <c r="J204" s="79"/>
      <c r="K204" s="321"/>
    </row>
    <row r="205" spans="1:18">
      <c r="A205" s="211" t="s">
        <v>299</v>
      </c>
      <c r="B205" s="31"/>
      <c r="C205" s="140" t="s">
        <v>300</v>
      </c>
      <c r="D205" s="32" t="s">
        <v>23</v>
      </c>
      <c r="E205" s="372">
        <v>204</v>
      </c>
      <c r="F205" s="750"/>
      <c r="G205" s="132"/>
      <c r="H205" s="133"/>
      <c r="I205" s="79"/>
      <c r="J205" s="79"/>
      <c r="K205" s="321"/>
    </row>
    <row r="206" spans="1:18" ht="15">
      <c r="A206" s="126" t="s">
        <v>301</v>
      </c>
      <c r="B206" s="127" t="s">
        <v>302</v>
      </c>
      <c r="C206" s="128"/>
      <c r="D206" s="129" t="s">
        <v>15</v>
      </c>
      <c r="E206" s="130"/>
      <c r="F206" s="153"/>
      <c r="G206" s="218"/>
      <c r="H206" s="237"/>
      <c r="I206" s="165"/>
      <c r="J206" s="79"/>
      <c r="K206" s="321"/>
    </row>
    <row r="207" spans="1:18" ht="28.5">
      <c r="A207" s="211" t="s">
        <v>303</v>
      </c>
      <c r="B207" s="31"/>
      <c r="C207" s="140" t="s">
        <v>304</v>
      </c>
      <c r="D207" s="32" t="s">
        <v>305</v>
      </c>
      <c r="E207" s="372">
        <v>24</v>
      </c>
      <c r="F207" s="750"/>
      <c r="G207" s="132"/>
      <c r="H207" s="133"/>
      <c r="I207" s="79"/>
      <c r="J207" s="79"/>
      <c r="K207" s="321"/>
      <c r="L207" s="12" t="s">
        <v>306</v>
      </c>
      <c r="M207" s="12">
        <v>16</v>
      </c>
      <c r="N207" s="12" t="s">
        <v>307</v>
      </c>
      <c r="O207" s="12">
        <v>8</v>
      </c>
      <c r="P207" s="12">
        <f>M207+O207</f>
        <v>24</v>
      </c>
    </row>
    <row r="208" spans="1:18">
      <c r="A208" s="211" t="s">
        <v>308</v>
      </c>
      <c r="B208" s="31"/>
      <c r="C208" s="140" t="s">
        <v>309</v>
      </c>
      <c r="D208" s="32" t="s">
        <v>305</v>
      </c>
      <c r="E208" s="372">
        <v>16</v>
      </c>
      <c r="F208" s="750"/>
      <c r="G208" s="33"/>
      <c r="H208" s="133"/>
      <c r="I208" s="79"/>
      <c r="J208" s="79"/>
      <c r="K208" s="321"/>
    </row>
    <row r="209" spans="1:22" ht="27.75" customHeight="1">
      <c r="A209" s="211" t="s">
        <v>310</v>
      </c>
      <c r="B209" s="31"/>
      <c r="C209" s="140" t="s">
        <v>311</v>
      </c>
      <c r="D209" s="32" t="s">
        <v>305</v>
      </c>
      <c r="E209" s="372">
        <v>8</v>
      </c>
      <c r="F209" s="750"/>
      <c r="G209" s="132"/>
      <c r="H209" s="133"/>
      <c r="I209" s="79"/>
      <c r="J209" s="79"/>
      <c r="K209" s="321"/>
      <c r="L209" s="12" t="s">
        <v>312</v>
      </c>
      <c r="M209" s="12">
        <v>8</v>
      </c>
    </row>
    <row r="210" spans="1:22" ht="27.75" customHeight="1">
      <c r="A210" s="211" t="s">
        <v>313</v>
      </c>
      <c r="B210" s="193"/>
      <c r="C210" s="140" t="s">
        <v>314</v>
      </c>
      <c r="D210" s="32" t="s">
        <v>57</v>
      </c>
      <c r="E210" s="372">
        <v>32</v>
      </c>
      <c r="F210" s="750"/>
      <c r="G210" s="33"/>
      <c r="H210" s="133"/>
      <c r="I210" s="79"/>
      <c r="J210" s="79"/>
      <c r="K210" s="321"/>
      <c r="L210" s="12">
        <v>24</v>
      </c>
      <c r="M210" s="12">
        <v>8</v>
      </c>
      <c r="O210" s="12">
        <f>SUM(L210:N210)</f>
        <v>32</v>
      </c>
    </row>
    <row r="211" spans="1:22" ht="28.5">
      <c r="A211" s="211" t="s">
        <v>315</v>
      </c>
      <c r="B211" s="31"/>
      <c r="C211" s="140" t="s">
        <v>316</v>
      </c>
      <c r="D211" s="32" t="s">
        <v>31</v>
      </c>
      <c r="E211" s="372">
        <v>14.4</v>
      </c>
      <c r="F211" s="750"/>
      <c r="G211" s="132"/>
      <c r="H211" s="133"/>
      <c r="I211" s="79"/>
      <c r="J211" s="79"/>
      <c r="K211" s="321"/>
      <c r="L211" s="12">
        <v>1.8</v>
      </c>
      <c r="M211" s="12">
        <v>8</v>
      </c>
      <c r="N211" s="12">
        <f>L211*M211</f>
        <v>14.4</v>
      </c>
    </row>
    <row r="212" spans="1:22" ht="28.5">
      <c r="A212" s="211" t="s">
        <v>317</v>
      </c>
      <c r="B212" s="31"/>
      <c r="C212" s="140" t="s">
        <v>318</v>
      </c>
      <c r="D212" s="32" t="s">
        <v>305</v>
      </c>
      <c r="E212" s="372">
        <v>41</v>
      </c>
      <c r="F212" s="750"/>
      <c r="G212" s="132"/>
      <c r="H212" s="133"/>
      <c r="I212" s="79"/>
      <c r="J212" s="79"/>
      <c r="K212" s="321"/>
    </row>
    <row r="213" spans="1:22">
      <c r="A213" s="211" t="s">
        <v>319</v>
      </c>
      <c r="B213" s="31"/>
      <c r="C213" s="140" t="s">
        <v>320</v>
      </c>
      <c r="D213" s="37" t="s">
        <v>57</v>
      </c>
      <c r="E213" s="372">
        <v>41</v>
      </c>
      <c r="F213" s="750"/>
      <c r="G213" s="33"/>
      <c r="H213" s="133"/>
      <c r="I213" s="79"/>
      <c r="J213" s="79"/>
      <c r="K213" s="321"/>
    </row>
    <row r="214" spans="1:22">
      <c r="A214" s="211" t="s">
        <v>321</v>
      </c>
      <c r="B214" s="31"/>
      <c r="C214" s="140" t="s">
        <v>322</v>
      </c>
      <c r="D214" s="32" t="s">
        <v>23</v>
      </c>
      <c r="E214" s="372">
        <v>9.4499999999999993</v>
      </c>
      <c r="F214" s="750"/>
      <c r="G214" s="132"/>
      <c r="H214" s="133"/>
      <c r="I214" s="79"/>
      <c r="J214" s="79"/>
      <c r="K214" s="321"/>
      <c r="L214" s="12">
        <v>0.8</v>
      </c>
      <c r="M214" s="12">
        <v>2.1</v>
      </c>
      <c r="N214" s="12">
        <f>L214*M214</f>
        <v>1.6800000000000002</v>
      </c>
      <c r="O214" s="12">
        <v>3</v>
      </c>
      <c r="P214" s="12">
        <f>N214*O214</f>
        <v>5.0400000000000009</v>
      </c>
      <c r="Q214" s="12">
        <v>0.7</v>
      </c>
      <c r="R214" s="12">
        <v>2.1</v>
      </c>
      <c r="S214" s="12">
        <f>Q214*R214</f>
        <v>1.47</v>
      </c>
      <c r="T214" s="12">
        <v>3</v>
      </c>
      <c r="U214" s="12">
        <f>S214*T214</f>
        <v>4.41</v>
      </c>
      <c r="V214" s="12">
        <f>U214+P214</f>
        <v>9.4500000000000011</v>
      </c>
    </row>
    <row r="215" spans="1:22" ht="28.5">
      <c r="A215" s="214" t="s">
        <v>323</v>
      </c>
      <c r="B215" s="191"/>
      <c r="C215" s="420" t="s">
        <v>324</v>
      </c>
      <c r="D215" s="158" t="s">
        <v>23</v>
      </c>
      <c r="E215" s="372">
        <v>18</v>
      </c>
      <c r="F215" s="750"/>
      <c r="G215" s="132"/>
      <c r="H215" s="133"/>
      <c r="I215" s="79"/>
      <c r="J215" s="79"/>
      <c r="K215" s="321"/>
      <c r="L215" s="12">
        <v>3</v>
      </c>
      <c r="M215" s="12">
        <v>1.5</v>
      </c>
      <c r="N215" s="12">
        <f>L215*M215</f>
        <v>4.5</v>
      </c>
      <c r="O215" s="12">
        <v>4</v>
      </c>
      <c r="P215" s="12">
        <f>N215*O215</f>
        <v>18</v>
      </c>
    </row>
    <row r="216" spans="1:22">
      <c r="A216" s="214" t="s">
        <v>325</v>
      </c>
      <c r="B216" s="191"/>
      <c r="C216" s="420" t="s">
        <v>326</v>
      </c>
      <c r="D216" s="158" t="s">
        <v>23</v>
      </c>
      <c r="E216" s="372">
        <v>18</v>
      </c>
      <c r="F216" s="750"/>
      <c r="G216" s="132"/>
      <c r="H216" s="133"/>
      <c r="I216" s="79"/>
      <c r="J216" s="79"/>
      <c r="K216" s="321"/>
    </row>
    <row r="217" spans="1:22" ht="42.75">
      <c r="A217" s="214" t="s">
        <v>327</v>
      </c>
      <c r="B217" s="194"/>
      <c r="C217" s="420" t="s">
        <v>328</v>
      </c>
      <c r="D217" s="158" t="s">
        <v>57</v>
      </c>
      <c r="E217" s="372">
        <v>4</v>
      </c>
      <c r="F217" s="750"/>
      <c r="G217" s="495"/>
      <c r="H217" s="133"/>
      <c r="I217" s="79"/>
      <c r="J217" s="79"/>
      <c r="K217" s="321"/>
    </row>
    <row r="218" spans="1:22" ht="28.5">
      <c r="A218" s="214" t="s">
        <v>329</v>
      </c>
      <c r="B218" s="191"/>
      <c r="C218" s="420" t="s">
        <v>330</v>
      </c>
      <c r="D218" s="158" t="s">
        <v>23</v>
      </c>
      <c r="E218" s="372">
        <v>9.9</v>
      </c>
      <c r="F218" s="750"/>
      <c r="G218" s="495"/>
      <c r="H218" s="133"/>
      <c r="I218" s="79"/>
      <c r="J218" s="79"/>
      <c r="K218" s="321"/>
      <c r="L218" s="12">
        <v>3</v>
      </c>
      <c r="M218" s="12">
        <v>3.3</v>
      </c>
      <c r="N218" s="12">
        <f>L218*M218</f>
        <v>9.8999999999999986</v>
      </c>
    </row>
    <row r="219" spans="1:22" ht="18.75" customHeight="1">
      <c r="A219" s="214" t="s">
        <v>331</v>
      </c>
      <c r="B219" s="191"/>
      <c r="C219" s="386" t="s">
        <v>332</v>
      </c>
      <c r="D219" s="158" t="s">
        <v>62</v>
      </c>
      <c r="E219" s="372">
        <v>1</v>
      </c>
      <c r="F219" s="750"/>
      <c r="G219" s="495"/>
      <c r="H219" s="133"/>
      <c r="I219" s="133"/>
      <c r="J219" s="133"/>
      <c r="K219" s="326"/>
    </row>
    <row r="220" spans="1:22">
      <c r="A220" s="214" t="s">
        <v>325</v>
      </c>
      <c r="B220" s="191"/>
      <c r="C220" s="503" t="s">
        <v>326</v>
      </c>
      <c r="D220" s="158" t="s">
        <v>23</v>
      </c>
      <c r="E220" s="372">
        <v>9.9</v>
      </c>
      <c r="F220" s="750"/>
      <c r="G220" s="495"/>
      <c r="H220" s="133"/>
      <c r="I220" s="79"/>
      <c r="J220" s="79"/>
      <c r="K220" s="321"/>
    </row>
    <row r="221" spans="1:22" ht="28.5">
      <c r="A221" s="214" t="s">
        <v>329</v>
      </c>
      <c r="B221" s="191"/>
      <c r="C221" s="503" t="s">
        <v>333</v>
      </c>
      <c r="D221" s="158" t="s">
        <v>23</v>
      </c>
      <c r="E221" s="372">
        <v>23.4</v>
      </c>
      <c r="F221" s="750"/>
      <c r="G221" s="495"/>
      <c r="H221" s="133"/>
      <c r="I221" s="79"/>
      <c r="J221" s="79"/>
      <c r="K221" s="321"/>
      <c r="L221" s="12">
        <v>3</v>
      </c>
      <c r="M221" s="12">
        <v>2.6</v>
      </c>
      <c r="N221" s="12">
        <f>L221*M221</f>
        <v>7.8000000000000007</v>
      </c>
      <c r="O221" s="12">
        <v>3</v>
      </c>
      <c r="P221" s="12">
        <f>N221*O221</f>
        <v>23.400000000000002</v>
      </c>
      <c r="V221" s="12" t="s">
        <v>334</v>
      </c>
    </row>
    <row r="222" spans="1:22">
      <c r="A222" s="214" t="s">
        <v>325</v>
      </c>
      <c r="B222" s="191"/>
      <c r="C222" s="503" t="s">
        <v>326</v>
      </c>
      <c r="D222" s="158" t="s">
        <v>23</v>
      </c>
      <c r="E222" s="372">
        <v>23.4</v>
      </c>
      <c r="F222" s="750"/>
      <c r="G222" s="495"/>
      <c r="H222" s="133"/>
      <c r="I222" s="79"/>
      <c r="J222" s="79"/>
      <c r="K222" s="321"/>
    </row>
    <row r="223" spans="1:22" ht="28.5">
      <c r="A223" s="214" t="s">
        <v>329</v>
      </c>
      <c r="B223" s="191"/>
      <c r="C223" s="503" t="s">
        <v>335</v>
      </c>
      <c r="D223" s="158" t="s">
        <v>23</v>
      </c>
      <c r="E223" s="372">
        <v>11.55</v>
      </c>
      <c r="F223" s="750"/>
      <c r="G223" s="495"/>
      <c r="H223" s="133"/>
      <c r="I223" s="79"/>
      <c r="J223" s="79"/>
      <c r="K223" s="321"/>
      <c r="L223" s="12">
        <v>3</v>
      </c>
      <c r="M223" s="12">
        <v>3.85</v>
      </c>
      <c r="N223" s="12">
        <f>L223*M223</f>
        <v>11.55</v>
      </c>
    </row>
    <row r="224" spans="1:22" ht="15" customHeight="1">
      <c r="A224" s="214" t="s">
        <v>325</v>
      </c>
      <c r="B224" s="191"/>
      <c r="C224" s="503" t="s">
        <v>326</v>
      </c>
      <c r="D224" s="158" t="s">
        <v>23</v>
      </c>
      <c r="E224" s="372">
        <v>11.55</v>
      </c>
      <c r="F224" s="750"/>
      <c r="G224" s="159"/>
      <c r="H224" s="133"/>
      <c r="I224" s="79"/>
      <c r="J224" s="79"/>
      <c r="K224" s="321"/>
    </row>
    <row r="225" spans="1:27" ht="15" thickBot="1">
      <c r="A225" s="214" t="s">
        <v>331</v>
      </c>
      <c r="B225" s="194"/>
      <c r="C225" s="503" t="s">
        <v>332</v>
      </c>
      <c r="D225" s="158" t="s">
        <v>62</v>
      </c>
      <c r="E225" s="19">
        <v>1</v>
      </c>
      <c r="F225" s="750"/>
      <c r="G225" s="159"/>
      <c r="H225" s="36"/>
      <c r="I225" s="79"/>
      <c r="J225" s="79"/>
      <c r="K225" s="321"/>
    </row>
    <row r="226" spans="1:27" ht="29.1" customHeight="1" thickBot="1">
      <c r="A226" s="214" t="s">
        <v>336</v>
      </c>
      <c r="B226" s="194"/>
      <c r="C226" s="386" t="s">
        <v>337</v>
      </c>
      <c r="D226" s="158" t="s">
        <v>23</v>
      </c>
      <c r="E226" s="372">
        <v>7.23</v>
      </c>
      <c r="F226" s="750"/>
      <c r="G226" s="495"/>
      <c r="H226" s="133"/>
      <c r="I226" s="79"/>
      <c r="J226" s="79"/>
      <c r="K226" s="321"/>
      <c r="L226" s="12">
        <v>1.5</v>
      </c>
      <c r="M226" s="12">
        <v>2.41</v>
      </c>
      <c r="N226" s="12">
        <f>L226*M226</f>
        <v>3.6150000000000002</v>
      </c>
      <c r="O226" s="12">
        <v>2</v>
      </c>
      <c r="P226" s="12">
        <f>N226*O226</f>
        <v>7.23</v>
      </c>
      <c r="S226" s="772" t="s">
        <v>338</v>
      </c>
      <c r="T226" s="773"/>
      <c r="U226" s="773"/>
      <c r="V226" s="773"/>
      <c r="W226" s="773"/>
      <c r="X226" s="774"/>
      <c r="Y226" s="778" t="s">
        <v>339</v>
      </c>
      <c r="Z226" s="779"/>
    </row>
    <row r="227" spans="1:27" ht="28.5">
      <c r="A227" s="214" t="s">
        <v>340</v>
      </c>
      <c r="B227" s="492"/>
      <c r="C227" s="386" t="s">
        <v>341</v>
      </c>
      <c r="D227" s="158" t="s">
        <v>62</v>
      </c>
      <c r="E227" s="372">
        <v>1</v>
      </c>
      <c r="F227" s="750"/>
      <c r="G227" s="495"/>
      <c r="H227" s="133"/>
      <c r="I227" s="79"/>
      <c r="J227" s="79"/>
      <c r="K227" s="321"/>
      <c r="S227" s="775" t="s">
        <v>342</v>
      </c>
      <c r="T227" s="776"/>
      <c r="U227" s="776"/>
      <c r="V227" s="776"/>
      <c r="W227" s="776"/>
      <c r="X227" s="777"/>
    </row>
    <row r="228" spans="1:27" ht="18" customHeight="1">
      <c r="A228" s="214" t="s">
        <v>343</v>
      </c>
      <c r="B228" s="504"/>
      <c r="C228" s="420" t="s">
        <v>344</v>
      </c>
      <c r="D228" s="505" t="s">
        <v>23</v>
      </c>
      <c r="E228" s="372">
        <v>585</v>
      </c>
      <c r="F228" s="750"/>
      <c r="G228" s="159"/>
      <c r="H228" s="36"/>
      <c r="I228" s="34"/>
      <c r="J228" s="34"/>
      <c r="K228" s="315"/>
      <c r="S228" s="379" t="s">
        <v>345</v>
      </c>
      <c r="T228" s="19">
        <v>2.5</v>
      </c>
      <c r="U228" s="19">
        <v>1.2</v>
      </c>
      <c r="V228" s="19">
        <f>T228*U228</f>
        <v>3</v>
      </c>
      <c r="W228" s="19">
        <v>19</v>
      </c>
      <c r="X228" s="380">
        <f>V228*W228</f>
        <v>57</v>
      </c>
    </row>
    <row r="229" spans="1:27" ht="15">
      <c r="A229" s="214" t="s">
        <v>325</v>
      </c>
      <c r="B229" s="191"/>
      <c r="C229" s="420" t="s">
        <v>326</v>
      </c>
      <c r="D229" s="505" t="s">
        <v>23</v>
      </c>
      <c r="E229" s="372">
        <v>585</v>
      </c>
      <c r="F229" s="750"/>
      <c r="G229" s="159"/>
      <c r="H229" s="36"/>
      <c r="I229" s="34"/>
      <c r="J229" s="23"/>
      <c r="K229" s="314"/>
      <c r="S229" s="379" t="s">
        <v>346</v>
      </c>
      <c r="T229" s="19">
        <v>7.5</v>
      </c>
      <c r="U229" s="19">
        <v>3</v>
      </c>
      <c r="V229" s="19">
        <f>T229*U229</f>
        <v>22.5</v>
      </c>
      <c r="W229" s="19">
        <v>1</v>
      </c>
      <c r="X229" s="380">
        <f>V229*W229</f>
        <v>22.5</v>
      </c>
    </row>
    <row r="230" spans="1:27" ht="28.5">
      <c r="A230" s="214" t="s">
        <v>347</v>
      </c>
      <c r="B230" s="194"/>
      <c r="C230" s="420" t="s">
        <v>348</v>
      </c>
      <c r="D230" s="505" t="s">
        <v>23</v>
      </c>
      <c r="E230" s="372">
        <v>94.95</v>
      </c>
      <c r="F230" s="192"/>
      <c r="G230" s="159"/>
      <c r="H230" s="36"/>
      <c r="I230" s="34"/>
      <c r="J230" s="23"/>
      <c r="K230" s="314"/>
      <c r="S230" s="379" t="s">
        <v>349</v>
      </c>
      <c r="T230" s="19">
        <v>1.5</v>
      </c>
      <c r="U230" s="19">
        <v>2.35</v>
      </c>
      <c r="V230" s="19">
        <f>T230*U230</f>
        <v>3.5250000000000004</v>
      </c>
      <c r="W230" s="19">
        <v>21</v>
      </c>
      <c r="X230" s="380">
        <f>V230*W230</f>
        <v>74.025000000000006</v>
      </c>
    </row>
    <row r="231" spans="1:27" ht="15">
      <c r="A231" s="214" t="s">
        <v>350</v>
      </c>
      <c r="B231" s="492"/>
      <c r="C231" s="420" t="s">
        <v>351</v>
      </c>
      <c r="D231" s="505" t="s">
        <v>23</v>
      </c>
      <c r="E231" s="372">
        <v>470</v>
      </c>
      <c r="F231" s="750"/>
      <c r="G231" s="159"/>
      <c r="H231" s="36"/>
      <c r="I231" s="34"/>
      <c r="J231" s="23"/>
      <c r="K231" s="314"/>
      <c r="S231" s="379"/>
      <c r="T231" s="19"/>
      <c r="U231" s="19"/>
      <c r="V231" s="19"/>
      <c r="W231" s="19"/>
      <c r="X231" s="380"/>
    </row>
    <row r="232" spans="1:27" ht="18" customHeight="1">
      <c r="A232" s="214" t="s">
        <v>325</v>
      </c>
      <c r="B232" s="191"/>
      <c r="C232" s="420" t="s">
        <v>326</v>
      </c>
      <c r="D232" s="158" t="s">
        <v>23</v>
      </c>
      <c r="E232" s="372">
        <v>470</v>
      </c>
      <c r="F232" s="750"/>
      <c r="G232" s="159"/>
      <c r="H232" s="36"/>
      <c r="I232" s="34"/>
      <c r="J232" s="23"/>
      <c r="K232" s="314"/>
      <c r="S232" s="379"/>
      <c r="T232" s="19"/>
      <c r="U232" s="19"/>
      <c r="V232" s="19"/>
      <c r="W232" s="19"/>
      <c r="X232" s="380"/>
    </row>
    <row r="233" spans="1:27" ht="18.75" customHeight="1">
      <c r="A233" s="214" t="s">
        <v>352</v>
      </c>
      <c r="B233" s="492"/>
      <c r="C233" s="420" t="s">
        <v>353</v>
      </c>
      <c r="D233" s="505" t="s">
        <v>23</v>
      </c>
      <c r="E233" s="372">
        <v>200</v>
      </c>
      <c r="F233" s="750"/>
      <c r="G233" s="159"/>
      <c r="H233" s="36"/>
      <c r="I233" s="79"/>
      <c r="J233" s="79"/>
      <c r="K233" s="321"/>
      <c r="L233" s="12">
        <v>40</v>
      </c>
      <c r="M233" s="12">
        <v>2.8</v>
      </c>
      <c r="N233" s="12">
        <f>L233*M233</f>
        <v>112</v>
      </c>
      <c r="S233" s="379" t="s">
        <v>354</v>
      </c>
      <c r="T233" s="19">
        <v>1.5</v>
      </c>
      <c r="U233" s="19">
        <v>1.1000000000000001</v>
      </c>
      <c r="V233" s="19">
        <f t="shared" ref="V233:V245" si="3">T233*U233</f>
        <v>1.6500000000000001</v>
      </c>
      <c r="W233" s="19">
        <v>9</v>
      </c>
      <c r="X233" s="380">
        <f t="shared" ref="X233:X245" si="4">V233*W233</f>
        <v>14.850000000000001</v>
      </c>
    </row>
    <row r="234" spans="1:27" ht="15" customHeight="1">
      <c r="A234" s="214" t="s">
        <v>355</v>
      </c>
      <c r="B234" s="492"/>
      <c r="C234" s="420" t="s">
        <v>356</v>
      </c>
      <c r="D234" s="158" t="s">
        <v>23</v>
      </c>
      <c r="E234" s="372">
        <v>200</v>
      </c>
      <c r="F234" s="750"/>
      <c r="G234" s="159"/>
      <c r="H234" s="36"/>
      <c r="I234" s="79"/>
      <c r="J234" s="79"/>
      <c r="K234" s="321"/>
      <c r="S234" s="379" t="s">
        <v>357</v>
      </c>
      <c r="T234" s="19">
        <v>3.6</v>
      </c>
      <c r="U234" s="19">
        <v>1.2</v>
      </c>
      <c r="V234" s="19">
        <f t="shared" si="3"/>
        <v>4.32</v>
      </c>
      <c r="W234" s="19">
        <v>3</v>
      </c>
      <c r="X234" s="380">
        <f t="shared" si="4"/>
        <v>12.96</v>
      </c>
      <c r="Z234" s="12">
        <f>X234</f>
        <v>12.96</v>
      </c>
    </row>
    <row r="235" spans="1:27" ht="28.5">
      <c r="A235" s="214" t="s">
        <v>358</v>
      </c>
      <c r="B235" s="492"/>
      <c r="C235" s="420" t="s">
        <v>359</v>
      </c>
      <c r="D235" s="158" t="s">
        <v>23</v>
      </c>
      <c r="E235" s="372">
        <v>198</v>
      </c>
      <c r="F235" s="750"/>
      <c r="G235" s="159"/>
      <c r="H235" s="36"/>
      <c r="I235" s="79"/>
      <c r="J235" s="79"/>
      <c r="K235" s="321"/>
      <c r="S235" s="379"/>
      <c r="T235" s="19"/>
      <c r="U235" s="19"/>
      <c r="V235" s="19"/>
      <c r="W235" s="19"/>
      <c r="X235" s="380"/>
    </row>
    <row r="236" spans="1:27" ht="28.5">
      <c r="A236" s="214" t="s">
        <v>360</v>
      </c>
      <c r="B236" s="191"/>
      <c r="C236" s="420" t="s">
        <v>361</v>
      </c>
      <c r="D236" s="158" t="s">
        <v>31</v>
      </c>
      <c r="E236" s="372">
        <v>8</v>
      </c>
      <c r="F236" s="750"/>
      <c r="G236" s="159"/>
      <c r="H236" s="36"/>
      <c r="I236" s="36"/>
      <c r="J236" s="36"/>
      <c r="K236" s="316"/>
      <c r="S236" s="379" t="s">
        <v>362</v>
      </c>
      <c r="T236" s="19">
        <v>9.9</v>
      </c>
      <c r="U236" s="19">
        <v>14</v>
      </c>
      <c r="V236" s="19">
        <f t="shared" si="3"/>
        <v>138.6</v>
      </c>
      <c r="W236" s="19">
        <v>1</v>
      </c>
      <c r="X236" s="380">
        <f t="shared" si="4"/>
        <v>138.6</v>
      </c>
    </row>
    <row r="237" spans="1:27" ht="28.5">
      <c r="A237" s="214" t="s">
        <v>363</v>
      </c>
      <c r="B237" s="191"/>
      <c r="C237" s="420" t="s">
        <v>364</v>
      </c>
      <c r="D237" s="158" t="s">
        <v>305</v>
      </c>
      <c r="E237" s="372">
        <v>16</v>
      </c>
      <c r="F237" s="750"/>
      <c r="G237" s="159"/>
      <c r="H237" s="36"/>
      <c r="I237" s="36"/>
      <c r="J237" s="36"/>
      <c r="K237" s="316"/>
      <c r="S237" s="379" t="s">
        <v>365</v>
      </c>
      <c r="T237" s="19">
        <v>7.25</v>
      </c>
      <c r="U237" s="19">
        <v>10.75</v>
      </c>
      <c r="V237" s="19">
        <f t="shared" si="3"/>
        <v>77.9375</v>
      </c>
      <c r="W237" s="19">
        <v>1</v>
      </c>
      <c r="X237" s="380">
        <f t="shared" si="4"/>
        <v>77.9375</v>
      </c>
      <c r="AA237" s="12">
        <f>X237+X238</f>
        <v>197.95699999999999</v>
      </c>
    </row>
    <row r="238" spans="1:27" ht="28.5">
      <c r="A238" s="214" t="s">
        <v>366</v>
      </c>
      <c r="B238" s="191"/>
      <c r="C238" s="420" t="s">
        <v>367</v>
      </c>
      <c r="D238" s="158" t="s">
        <v>305</v>
      </c>
      <c r="E238" s="372">
        <v>16</v>
      </c>
      <c r="F238" s="750"/>
      <c r="G238" s="159"/>
      <c r="H238" s="36"/>
      <c r="I238" s="36"/>
      <c r="J238" s="36"/>
      <c r="K238" s="316"/>
      <c r="S238" s="379" t="s">
        <v>368</v>
      </c>
      <c r="T238" s="19">
        <v>22.35</v>
      </c>
      <c r="U238" s="19">
        <v>5.37</v>
      </c>
      <c r="V238" s="19">
        <f t="shared" si="3"/>
        <v>120.01950000000001</v>
      </c>
      <c r="W238" s="19">
        <v>1</v>
      </c>
      <c r="X238" s="380">
        <f t="shared" si="4"/>
        <v>120.01950000000001</v>
      </c>
    </row>
    <row r="239" spans="1:27" ht="28.5">
      <c r="A239" s="214" t="s">
        <v>369</v>
      </c>
      <c r="B239" s="194"/>
      <c r="C239" s="420" t="s">
        <v>370</v>
      </c>
      <c r="D239" s="158" t="s">
        <v>57</v>
      </c>
      <c r="E239" s="372">
        <v>8</v>
      </c>
      <c r="F239" s="750"/>
      <c r="G239" s="159"/>
      <c r="H239" s="36"/>
      <c r="I239" s="36"/>
      <c r="J239" s="36"/>
      <c r="K239" s="316"/>
      <c r="S239" s="379" t="s">
        <v>371</v>
      </c>
      <c r="T239" s="19">
        <v>1.6</v>
      </c>
      <c r="U239" s="19">
        <v>2.5</v>
      </c>
      <c r="V239" s="19">
        <f t="shared" si="3"/>
        <v>4</v>
      </c>
      <c r="W239" s="19">
        <v>1</v>
      </c>
      <c r="X239" s="380">
        <f t="shared" si="4"/>
        <v>4</v>
      </c>
    </row>
    <row r="240" spans="1:27" ht="15">
      <c r="A240" s="126" t="s">
        <v>372</v>
      </c>
      <c r="B240" s="127" t="s">
        <v>373</v>
      </c>
      <c r="C240" s="128"/>
      <c r="D240" s="129" t="s">
        <v>15</v>
      </c>
      <c r="E240" s="130"/>
      <c r="F240" s="153"/>
      <c r="G240" s="218"/>
      <c r="H240" s="237"/>
      <c r="I240" s="165"/>
      <c r="J240" s="36"/>
      <c r="K240" s="316"/>
      <c r="S240" s="379" t="s">
        <v>374</v>
      </c>
      <c r="T240" s="19">
        <v>4.3</v>
      </c>
      <c r="U240" s="19">
        <v>2.2999999999999998</v>
      </c>
      <c r="V240" s="19">
        <f t="shared" si="3"/>
        <v>9.8899999999999988</v>
      </c>
      <c r="W240" s="19">
        <v>2</v>
      </c>
      <c r="X240" s="380">
        <f t="shared" si="4"/>
        <v>19.779999999999998</v>
      </c>
      <c r="Z240" s="12">
        <f>X240</f>
        <v>19.779999999999998</v>
      </c>
    </row>
    <row r="241" spans="1:24" ht="28.5">
      <c r="A241" s="211" t="s">
        <v>375</v>
      </c>
      <c r="B241" s="83"/>
      <c r="C241" s="140" t="s">
        <v>376</v>
      </c>
      <c r="D241" s="150" t="s">
        <v>31</v>
      </c>
      <c r="E241" s="356">
        <v>33.200000000000003</v>
      </c>
      <c r="F241" s="750"/>
      <c r="G241" s="149"/>
      <c r="H241" s="36"/>
      <c r="I241" s="36"/>
      <c r="J241" s="498"/>
      <c r="K241" s="12"/>
    </row>
    <row r="242" spans="1:24">
      <c r="A242" s="211" t="s">
        <v>377</v>
      </c>
      <c r="B242" s="40"/>
      <c r="C242" s="140" t="s">
        <v>378</v>
      </c>
      <c r="D242" s="151" t="s">
        <v>379</v>
      </c>
      <c r="E242" s="356">
        <v>26</v>
      </c>
      <c r="F242" s="750"/>
      <c r="G242" s="217"/>
      <c r="H242" s="36"/>
      <c r="I242" s="36"/>
      <c r="J242" s="498"/>
      <c r="K242" s="12"/>
    </row>
    <row r="243" spans="1:24">
      <c r="A243" s="211" t="s">
        <v>355</v>
      </c>
      <c r="B243" s="83"/>
      <c r="C243" s="140" t="s">
        <v>380</v>
      </c>
      <c r="D243" s="150" t="s">
        <v>23</v>
      </c>
      <c r="E243" s="356">
        <v>39.6</v>
      </c>
      <c r="F243" s="750"/>
      <c r="G243" s="149"/>
      <c r="H243" s="36"/>
      <c r="I243" s="36"/>
      <c r="J243" s="498"/>
      <c r="K243" s="12"/>
      <c r="L243" s="12">
        <v>44</v>
      </c>
      <c r="M243" s="12">
        <v>0.9</v>
      </c>
      <c r="N243" s="12">
        <f>L243*M243</f>
        <v>39.6</v>
      </c>
    </row>
    <row r="244" spans="1:24" ht="28.5">
      <c r="A244" s="211" t="s">
        <v>375</v>
      </c>
      <c r="B244" s="83"/>
      <c r="C244" s="140" t="s">
        <v>381</v>
      </c>
      <c r="D244" s="150" t="s">
        <v>31</v>
      </c>
      <c r="E244" s="356">
        <v>91</v>
      </c>
      <c r="F244" s="750"/>
      <c r="G244" s="149"/>
      <c r="H244" s="234"/>
      <c r="I244" s="36"/>
      <c r="J244" s="36"/>
      <c r="K244" s="316"/>
      <c r="S244" s="379" t="s">
        <v>382</v>
      </c>
      <c r="T244" s="19">
        <v>0.8</v>
      </c>
      <c r="U244" s="19">
        <v>1.1000000000000001</v>
      </c>
      <c r="V244" s="19">
        <f t="shared" si="3"/>
        <v>0.88000000000000012</v>
      </c>
      <c r="W244" s="19">
        <v>1</v>
      </c>
      <c r="X244" s="380">
        <f t="shared" si="4"/>
        <v>0.88000000000000012</v>
      </c>
    </row>
    <row r="245" spans="1:24" ht="18.75" customHeight="1" thickBot="1">
      <c r="A245" s="126" t="s">
        <v>383</v>
      </c>
      <c r="B245" s="127" t="s">
        <v>384</v>
      </c>
      <c r="C245" s="128"/>
      <c r="D245" s="129" t="s">
        <v>15</v>
      </c>
      <c r="E245" s="130"/>
      <c r="F245" s="153"/>
      <c r="G245" s="218"/>
      <c r="H245" s="237"/>
      <c r="I245" s="165"/>
      <c r="J245" s="23"/>
      <c r="K245" s="314"/>
      <c r="S245" s="379" t="s">
        <v>385</v>
      </c>
      <c r="T245" s="19">
        <v>4.7</v>
      </c>
      <c r="U245" s="19">
        <v>1.1000000000000001</v>
      </c>
      <c r="V245" s="19">
        <f t="shared" si="3"/>
        <v>5.1700000000000008</v>
      </c>
      <c r="W245" s="19">
        <v>1</v>
      </c>
      <c r="X245" s="380">
        <f t="shared" si="4"/>
        <v>5.1700000000000008</v>
      </c>
    </row>
    <row r="246" spans="1:24">
      <c r="A246" s="211" t="s">
        <v>386</v>
      </c>
      <c r="B246" s="193"/>
      <c r="C246" s="40" t="s">
        <v>387</v>
      </c>
      <c r="D246" s="32" t="s">
        <v>23</v>
      </c>
      <c r="E246" s="372">
        <v>61.25</v>
      </c>
      <c r="F246" s="750"/>
      <c r="G246" s="33"/>
      <c r="H246" s="36"/>
      <c r="I246" s="34"/>
      <c r="J246" s="34"/>
      <c r="K246" s="315"/>
      <c r="N246" s="12">
        <f t="shared" ref="N246" si="5">L246*M246</f>
        <v>0</v>
      </c>
      <c r="S246" s="775" t="s">
        <v>388</v>
      </c>
      <c r="T246" s="776"/>
      <c r="U246" s="776"/>
      <c r="V246" s="776"/>
      <c r="W246" s="776"/>
      <c r="X246" s="777"/>
    </row>
    <row r="247" spans="1:24">
      <c r="A247" s="211" t="s">
        <v>389</v>
      </c>
      <c r="B247" s="31"/>
      <c r="C247" s="30" t="s">
        <v>390</v>
      </c>
      <c r="D247" s="32" t="s">
        <v>23</v>
      </c>
      <c r="E247" s="372">
        <v>3333</v>
      </c>
      <c r="F247" s="750"/>
      <c r="G247" s="149"/>
      <c r="H247" s="36"/>
      <c r="I247" s="34"/>
      <c r="J247" s="34"/>
      <c r="K247" s="315"/>
      <c r="S247" s="19"/>
      <c r="T247" s="19"/>
      <c r="U247" s="19"/>
      <c r="V247" s="19"/>
      <c r="W247" s="19"/>
      <c r="X247" s="19"/>
    </row>
    <row r="248" spans="1:24" ht="15.75">
      <c r="A248" s="214" t="s">
        <v>391</v>
      </c>
      <c r="B248"/>
      <c r="C248" s="140" t="s">
        <v>392</v>
      </c>
      <c r="D248" s="32" t="s">
        <v>37</v>
      </c>
      <c r="E248" s="372">
        <v>133.32</v>
      </c>
      <c r="F248" s="750"/>
      <c r="G248" s="149"/>
      <c r="H248" s="36"/>
      <c r="I248" s="34"/>
      <c r="J248" s="23"/>
      <c r="K248" s="314"/>
      <c r="L248" s="12">
        <v>3333</v>
      </c>
      <c r="M248" s="12">
        <v>0.04</v>
      </c>
      <c r="N248" s="12">
        <f>L248*M248</f>
        <v>133.32</v>
      </c>
      <c r="P248" s="12">
        <f>L248*M248</f>
        <v>133.32</v>
      </c>
      <c r="Q248" s="12" t="s">
        <v>393</v>
      </c>
      <c r="S248" s="12">
        <v>39</v>
      </c>
      <c r="T248" s="12">
        <f t="shared" ref="T248" si="6">P248*S248</f>
        <v>5199.4799999999996</v>
      </c>
    </row>
    <row r="249" spans="1:24" ht="28.5">
      <c r="A249" s="215" t="s">
        <v>394</v>
      </c>
      <c r="B249" s="81"/>
      <c r="C249" s="135" t="s">
        <v>395</v>
      </c>
      <c r="D249" s="32" t="s">
        <v>23</v>
      </c>
      <c r="E249" s="372">
        <v>437</v>
      </c>
      <c r="F249" s="750"/>
      <c r="G249" s="219"/>
      <c r="H249" s="36"/>
      <c r="I249" s="34"/>
      <c r="J249" s="23"/>
      <c r="K249" s="314"/>
      <c r="S249" s="379" t="s">
        <v>396</v>
      </c>
      <c r="T249" s="19">
        <v>3.6</v>
      </c>
      <c r="U249" s="19">
        <v>0.65</v>
      </c>
      <c r="V249" s="19">
        <f>T249*U249</f>
        <v>2.3400000000000003</v>
      </c>
      <c r="W249" s="19">
        <v>3</v>
      </c>
      <c r="X249" s="380">
        <f>V249*W249</f>
        <v>7.0200000000000014</v>
      </c>
    </row>
    <row r="250" spans="1:24" ht="15">
      <c r="A250" s="126" t="s">
        <v>397</v>
      </c>
      <c r="B250" s="127" t="s">
        <v>398</v>
      </c>
      <c r="C250" s="128"/>
      <c r="D250" s="129" t="s">
        <v>15</v>
      </c>
      <c r="E250" s="130"/>
      <c r="F250" s="153"/>
      <c r="G250" s="218"/>
      <c r="H250" s="237"/>
      <c r="I250" s="165"/>
      <c r="J250" s="34"/>
      <c r="K250" s="315"/>
      <c r="L250" s="12">
        <v>11.7</v>
      </c>
      <c r="M250" s="12">
        <v>12.4</v>
      </c>
      <c r="N250" s="12">
        <v>7</v>
      </c>
      <c r="O250" s="12">
        <v>12.2</v>
      </c>
      <c r="P250" s="12">
        <v>31.16</v>
      </c>
      <c r="Q250" s="12">
        <v>19.649999999999999</v>
      </c>
      <c r="R250" s="12">
        <f>SUM(L250:Q250)</f>
        <v>94.109999999999985</v>
      </c>
      <c r="S250" s="379" t="s">
        <v>399</v>
      </c>
      <c r="T250" s="19">
        <v>2.4</v>
      </c>
      <c r="U250" s="19">
        <v>0.5</v>
      </c>
      <c r="V250" s="19">
        <f>T250*U250</f>
        <v>1.2</v>
      </c>
      <c r="W250" s="19">
        <v>2</v>
      </c>
      <c r="X250" s="380">
        <f>V250*W250</f>
        <v>2.4</v>
      </c>
    </row>
    <row r="251" spans="1:24" ht="28.5">
      <c r="A251" s="220" t="s">
        <v>400</v>
      </c>
      <c r="B251" s="193"/>
      <c r="C251" s="140" t="s">
        <v>401</v>
      </c>
      <c r="D251" s="150" t="s">
        <v>23</v>
      </c>
      <c r="E251" s="372">
        <v>416</v>
      </c>
      <c r="F251" s="750"/>
      <c r="G251" s="149"/>
      <c r="H251" s="36"/>
      <c r="I251" s="34"/>
      <c r="J251" s="34"/>
      <c r="K251" s="315"/>
      <c r="L251" s="12">
        <v>7.7</v>
      </c>
      <c r="M251" s="12">
        <v>6.4</v>
      </c>
      <c r="N251" s="12">
        <v>12.12</v>
      </c>
      <c r="O251" s="12">
        <v>7.68</v>
      </c>
      <c r="P251" s="12">
        <v>18.25</v>
      </c>
      <c r="Q251" s="12">
        <v>16.350000000000001</v>
      </c>
      <c r="R251" s="12">
        <f>SUM(L251:Q251)</f>
        <v>68.5</v>
      </c>
      <c r="S251" s="379" t="s">
        <v>362</v>
      </c>
      <c r="T251" s="19">
        <v>9.9</v>
      </c>
      <c r="U251" s="19">
        <v>14</v>
      </c>
      <c r="V251" s="19">
        <f>T251*U251</f>
        <v>138.6</v>
      </c>
      <c r="W251" s="19">
        <v>1</v>
      </c>
      <c r="X251" s="380">
        <f>V251*W251</f>
        <v>138.6</v>
      </c>
    </row>
    <row r="252" spans="1:24" ht="30" thickBot="1">
      <c r="A252" s="220" t="s">
        <v>402</v>
      </c>
      <c r="B252" s="83"/>
      <c r="C252" s="140" t="s">
        <v>403</v>
      </c>
      <c r="D252" s="150" t="s">
        <v>20</v>
      </c>
      <c r="E252" s="372">
        <v>416</v>
      </c>
      <c r="F252" s="750"/>
      <c r="G252" s="149"/>
      <c r="H252" s="234"/>
      <c r="I252" s="34"/>
      <c r="J252" s="34"/>
      <c r="K252" s="315"/>
      <c r="L252" s="12">
        <v>7</v>
      </c>
      <c r="M252" s="12">
        <v>36.51</v>
      </c>
      <c r="N252" s="12">
        <v>24.55</v>
      </c>
      <c r="O252" s="12">
        <v>19.649999999999999</v>
      </c>
      <c r="P252" s="12">
        <v>7.4</v>
      </c>
      <c r="Q252" s="12">
        <v>18.8</v>
      </c>
      <c r="R252" s="12">
        <f>SUM(L252:Q252)</f>
        <v>113.91000000000001</v>
      </c>
      <c r="S252" s="381"/>
      <c r="T252" s="21"/>
      <c r="U252" s="21"/>
      <c r="V252" s="21"/>
      <c r="W252" s="21"/>
      <c r="X252" s="382">
        <f>SUM(X247:X251)</f>
        <v>148.01999999999998</v>
      </c>
    </row>
    <row r="253" spans="1:24" ht="15">
      <c r="A253" s="126" t="s">
        <v>404</v>
      </c>
      <c r="B253" s="127" t="s">
        <v>405</v>
      </c>
      <c r="C253" s="128"/>
      <c r="D253" s="129" t="s">
        <v>15</v>
      </c>
      <c r="E253" s="130"/>
      <c r="F253" s="153"/>
      <c r="G253" s="218"/>
      <c r="H253" s="237"/>
      <c r="I253" s="165"/>
      <c r="J253" s="34"/>
      <c r="K253" s="315"/>
      <c r="L253" s="12">
        <v>28.98</v>
      </c>
      <c r="M253" s="12">
        <v>19.399999999999999</v>
      </c>
      <c r="N253" s="12">
        <v>44</v>
      </c>
      <c r="O253" s="12">
        <v>47</v>
      </c>
      <c r="R253" s="12">
        <f>SUM(L253:Q253)</f>
        <v>139.38</v>
      </c>
      <c r="S253" s="379"/>
      <c r="T253" s="19"/>
      <c r="U253" s="19"/>
      <c r="V253" s="19"/>
      <c r="W253" s="19"/>
      <c r="X253" s="380"/>
    </row>
    <row r="254" spans="1:24" ht="15">
      <c r="A254" s="139" t="s">
        <v>406</v>
      </c>
      <c r="B254" s="38" t="s">
        <v>407</v>
      </c>
      <c r="C254" s="38"/>
      <c r="D254" s="38"/>
      <c r="E254" s="38"/>
      <c r="F254" s="38"/>
      <c r="G254" s="38"/>
      <c r="H254" s="39"/>
      <c r="I254" s="23"/>
      <c r="J254" s="34"/>
      <c r="K254" s="315"/>
      <c r="S254" s="379"/>
      <c r="T254" s="19"/>
      <c r="U254" s="19"/>
      <c r="V254" s="19"/>
      <c r="W254" s="19"/>
      <c r="X254" s="380"/>
    </row>
    <row r="255" spans="1:24" ht="15" thickBot="1">
      <c r="A255" s="211" t="s">
        <v>408</v>
      </c>
      <c r="B255" s="140"/>
      <c r="C255" s="140" t="s">
        <v>409</v>
      </c>
      <c r="D255" s="155" t="s">
        <v>23</v>
      </c>
      <c r="E255" s="376">
        <v>5.52</v>
      </c>
      <c r="F255" s="750"/>
      <c r="G255" s="221"/>
      <c r="H255" s="152"/>
      <c r="I255" s="34"/>
      <c r="J255" s="34"/>
      <c r="K255" s="315"/>
      <c r="L255" s="12">
        <v>2.4</v>
      </c>
      <c r="M255" s="12">
        <v>2.2999999999999998</v>
      </c>
      <c r="N255" s="12">
        <f>L255*M255</f>
        <v>5.52</v>
      </c>
      <c r="R255" s="12">
        <f>SUM(R250:R253)</f>
        <v>415.9</v>
      </c>
      <c r="S255" s="379"/>
      <c r="T255" s="19"/>
      <c r="U255" s="19"/>
      <c r="V255" s="19"/>
      <c r="W255" s="19"/>
      <c r="X255" s="380"/>
    </row>
    <row r="256" spans="1:24" ht="28.5">
      <c r="A256" s="211" t="s">
        <v>410</v>
      </c>
      <c r="B256" s="31"/>
      <c r="C256" s="140" t="s">
        <v>411</v>
      </c>
      <c r="D256" s="32" t="s">
        <v>62</v>
      </c>
      <c r="E256" s="377">
        <v>4</v>
      </c>
      <c r="F256" s="750"/>
      <c r="G256" s="132"/>
      <c r="H256" s="152"/>
      <c r="I256" s="34"/>
      <c r="J256" s="34"/>
      <c r="K256" s="315"/>
      <c r="S256" s="775" t="s">
        <v>412</v>
      </c>
      <c r="T256" s="776"/>
      <c r="U256" s="776"/>
      <c r="V256" s="776"/>
      <c r="W256" s="776"/>
      <c r="X256" s="777"/>
    </row>
    <row r="257" spans="1:26" ht="28.5">
      <c r="A257" s="211" t="s">
        <v>413</v>
      </c>
      <c r="B257" s="31"/>
      <c r="C257" s="140" t="s">
        <v>414</v>
      </c>
      <c r="D257" s="32" t="s">
        <v>62</v>
      </c>
      <c r="E257" s="377">
        <v>1</v>
      </c>
      <c r="F257" s="750"/>
      <c r="G257" s="132"/>
      <c r="H257" s="152"/>
      <c r="I257" s="34"/>
      <c r="J257" s="34"/>
      <c r="K257" s="315"/>
      <c r="S257" s="379" t="s">
        <v>415</v>
      </c>
      <c r="T257" s="19">
        <v>3.8</v>
      </c>
      <c r="U257" s="19">
        <v>2.2000000000000002</v>
      </c>
      <c r="V257" s="19">
        <f>T257*U257</f>
        <v>8.36</v>
      </c>
      <c r="W257" s="19">
        <v>25</v>
      </c>
      <c r="X257" s="380">
        <f>V257*W257</f>
        <v>209</v>
      </c>
    </row>
    <row r="258" spans="1:26" ht="42.75">
      <c r="A258" s="211" t="s">
        <v>416</v>
      </c>
      <c r="B258" s="140"/>
      <c r="C258" s="140" t="s">
        <v>417</v>
      </c>
      <c r="D258" s="155" t="s">
        <v>20</v>
      </c>
      <c r="E258" s="376">
        <v>137</v>
      </c>
      <c r="F258" s="750"/>
      <c r="G258" s="221"/>
      <c r="H258" s="152"/>
      <c r="I258" s="34"/>
      <c r="J258" s="34"/>
      <c r="K258" s="315"/>
      <c r="M258" s="12">
        <v>3</v>
      </c>
      <c r="N258" s="12">
        <f>L258*M258</f>
        <v>0</v>
      </c>
      <c r="S258" s="379" t="s">
        <v>418</v>
      </c>
      <c r="T258" s="19">
        <v>3.8</v>
      </c>
      <c r="U258" s="19">
        <v>2.2000000000000002</v>
      </c>
      <c r="V258" s="19">
        <f>T258*U258</f>
        <v>8.36</v>
      </c>
      <c r="W258" s="19">
        <v>22</v>
      </c>
      <c r="X258" s="380">
        <f>V258*W258</f>
        <v>183.92</v>
      </c>
    </row>
    <row r="259" spans="1:26" ht="28.5">
      <c r="A259" s="211" t="s">
        <v>419</v>
      </c>
      <c r="B259" s="140"/>
      <c r="C259" s="140" t="s">
        <v>420</v>
      </c>
      <c r="D259" s="155" t="s">
        <v>20</v>
      </c>
      <c r="E259" s="376">
        <v>137</v>
      </c>
      <c r="F259" s="750"/>
      <c r="G259" s="221"/>
      <c r="H259" s="152"/>
      <c r="I259" s="36"/>
      <c r="J259" s="36"/>
      <c r="K259" s="316"/>
      <c r="L259" s="12">
        <v>191.35</v>
      </c>
      <c r="M259" s="12">
        <v>9</v>
      </c>
      <c r="N259" s="12">
        <v>0.7</v>
      </c>
      <c r="O259" s="12">
        <f>M259*N259</f>
        <v>6.3</v>
      </c>
      <c r="P259" s="12">
        <f>L259+O259</f>
        <v>197.65</v>
      </c>
      <c r="S259" s="379" t="s">
        <v>421</v>
      </c>
      <c r="T259" s="19">
        <v>3.8</v>
      </c>
      <c r="U259" s="19">
        <v>0.65</v>
      </c>
      <c r="V259" s="19">
        <f>T259*U259</f>
        <v>2.4699999999999998</v>
      </c>
      <c r="W259" s="19">
        <v>6</v>
      </c>
      <c r="X259" s="380">
        <f>V259*W259</f>
        <v>14.819999999999999</v>
      </c>
    </row>
    <row r="260" spans="1:26">
      <c r="A260" s="214" t="s">
        <v>422</v>
      </c>
      <c r="B260" s="420"/>
      <c r="C260" s="420" t="s">
        <v>423</v>
      </c>
      <c r="D260" s="736" t="s">
        <v>57</v>
      </c>
      <c r="E260" s="376">
        <v>1</v>
      </c>
      <c r="F260" s="192"/>
      <c r="G260" s="737"/>
      <c r="H260" s="152"/>
      <c r="I260" s="36"/>
      <c r="J260" s="36"/>
      <c r="K260" s="316"/>
      <c r="S260" s="379" t="s">
        <v>396</v>
      </c>
      <c r="T260" s="19">
        <v>3.6</v>
      </c>
      <c r="U260" s="19">
        <v>0.65</v>
      </c>
      <c r="V260" s="19">
        <f>T260*U260</f>
        <v>2.3400000000000003</v>
      </c>
      <c r="W260" s="19">
        <v>3</v>
      </c>
      <c r="X260" s="380">
        <f>V260*W260</f>
        <v>7.0200000000000014</v>
      </c>
    </row>
    <row r="261" spans="1:26" ht="29.25" thickBot="1">
      <c r="A261" s="211" t="s">
        <v>424</v>
      </c>
      <c r="B261" s="193"/>
      <c r="C261" s="140" t="s">
        <v>425</v>
      </c>
      <c r="D261" s="32" t="s">
        <v>23</v>
      </c>
      <c r="E261" s="372">
        <v>57</v>
      </c>
      <c r="F261" s="750"/>
      <c r="G261" s="149"/>
      <c r="H261" s="152"/>
      <c r="I261" s="36"/>
      <c r="J261" s="36"/>
      <c r="K261" s="316"/>
      <c r="L261" s="12">
        <v>15.9</v>
      </c>
      <c r="M261" s="12">
        <v>3.1</v>
      </c>
      <c r="N261" s="12">
        <f>SUM(L261:M261)</f>
        <v>19</v>
      </c>
      <c r="O261" s="12">
        <v>3</v>
      </c>
      <c r="P261" s="12">
        <f>N261*O261</f>
        <v>57</v>
      </c>
      <c r="S261" s="381" t="s">
        <v>426</v>
      </c>
      <c r="T261" s="21">
        <v>3.8</v>
      </c>
      <c r="U261" s="21">
        <v>2.35</v>
      </c>
      <c r="V261" s="21">
        <f>T261*U261</f>
        <v>8.93</v>
      </c>
      <c r="W261" s="21">
        <v>6</v>
      </c>
      <c r="X261" s="497">
        <f>V261*W261</f>
        <v>53.58</v>
      </c>
      <c r="Y261" s="12">
        <v>3</v>
      </c>
      <c r="Z261" s="12">
        <f>V261*Y261</f>
        <v>26.79</v>
      </c>
    </row>
    <row r="262" spans="1:26">
      <c r="A262" s="214" t="s">
        <v>427</v>
      </c>
      <c r="B262" s="193"/>
      <c r="C262" s="140" t="s">
        <v>428</v>
      </c>
      <c r="D262" s="155" t="s">
        <v>23</v>
      </c>
      <c r="E262" s="376">
        <v>10.199999999999999</v>
      </c>
      <c r="F262" s="750"/>
      <c r="G262" s="221"/>
      <c r="H262" s="152"/>
      <c r="I262" s="36"/>
      <c r="J262" s="36"/>
      <c r="K262" s="316"/>
      <c r="L262" s="12">
        <v>6.5</v>
      </c>
      <c r="M262" s="12">
        <v>12</v>
      </c>
      <c r="N262" s="12">
        <f>L262*M262</f>
        <v>78</v>
      </c>
      <c r="O262" s="12">
        <v>24</v>
      </c>
      <c r="P262" s="12">
        <f>SUM(N262:O262)</f>
        <v>102</v>
      </c>
      <c r="Q262" s="12">
        <v>0.1</v>
      </c>
      <c r="R262" s="12">
        <f>P262*Q262</f>
        <v>10.200000000000001</v>
      </c>
    </row>
    <row r="263" spans="1:26">
      <c r="A263" s="211" t="s">
        <v>429</v>
      </c>
      <c r="B263" s="193"/>
      <c r="C263" s="140" t="s">
        <v>430</v>
      </c>
      <c r="D263" s="155" t="s">
        <v>37</v>
      </c>
      <c r="E263" s="376">
        <v>17</v>
      </c>
      <c r="F263" s="750"/>
      <c r="G263" s="221"/>
      <c r="H263" s="152"/>
      <c r="I263" s="36"/>
      <c r="J263" s="36"/>
      <c r="K263" s="316"/>
      <c r="L263" s="12">
        <v>170</v>
      </c>
    </row>
    <row r="264" spans="1:26">
      <c r="A264" s="211" t="s">
        <v>391</v>
      </c>
      <c r="B264" s="140"/>
      <c r="C264" s="140" t="s">
        <v>431</v>
      </c>
      <c r="D264" s="155" t="s">
        <v>37</v>
      </c>
      <c r="E264" s="376">
        <v>8.5</v>
      </c>
      <c r="F264" s="750"/>
      <c r="G264" s="221"/>
      <c r="H264" s="152"/>
      <c r="I264" s="36"/>
      <c r="J264" s="36"/>
      <c r="K264" s="316"/>
      <c r="L264" s="154">
        <v>170</v>
      </c>
      <c r="M264" s="12">
        <v>0.05</v>
      </c>
      <c r="N264" s="169">
        <f>L264*M264</f>
        <v>8.5</v>
      </c>
    </row>
    <row r="265" spans="1:26" ht="15">
      <c r="A265" s="139" t="s">
        <v>432</v>
      </c>
      <c r="B265" s="38" t="s">
        <v>433</v>
      </c>
      <c r="C265" s="38"/>
      <c r="D265" s="38"/>
      <c r="E265" s="38"/>
      <c r="F265" s="38"/>
      <c r="G265" s="38"/>
      <c r="H265" s="39"/>
      <c r="I265" s="36"/>
      <c r="J265" s="36"/>
      <c r="K265" s="316"/>
      <c r="L265" s="154"/>
      <c r="N265" s="169"/>
    </row>
    <row r="266" spans="1:26" customFormat="1" ht="15.75">
      <c r="A266" s="411" t="s">
        <v>434</v>
      </c>
      <c r="B266" s="412" t="s">
        <v>435</v>
      </c>
      <c r="C266" s="412"/>
      <c r="D266" s="412" t="s">
        <v>15</v>
      </c>
      <c r="E266" s="412"/>
      <c r="F266" s="412"/>
      <c r="G266" s="413"/>
      <c r="H266" s="80"/>
      <c r="L266" s="12"/>
      <c r="M266" s="12"/>
    </row>
    <row r="267" spans="1:26" customFormat="1" ht="15.75">
      <c r="A267" s="392" t="s">
        <v>436</v>
      </c>
      <c r="B267" s="393"/>
      <c r="C267" s="366" t="s">
        <v>437</v>
      </c>
      <c r="D267" s="394" t="s">
        <v>20</v>
      </c>
      <c r="E267" s="248">
        <v>54</v>
      </c>
      <c r="F267" s="750"/>
      <c r="G267" s="395"/>
      <c r="H267" s="80"/>
      <c r="L267" s="12"/>
      <c r="M267" s="12"/>
    </row>
    <row r="268" spans="1:26" customFormat="1" ht="15.75">
      <c r="A268" s="392" t="s">
        <v>438</v>
      </c>
      <c r="B268" s="393"/>
      <c r="C268" s="366" t="s">
        <v>439</v>
      </c>
      <c r="D268" s="394" t="s">
        <v>294</v>
      </c>
      <c r="E268" s="248">
        <v>34.520000000000003</v>
      </c>
      <c r="F268" s="750"/>
      <c r="G268" s="395"/>
    </row>
    <row r="269" spans="1:26" customFormat="1" ht="15.75">
      <c r="A269" s="411" t="s">
        <v>440</v>
      </c>
      <c r="B269" s="412" t="s">
        <v>441</v>
      </c>
      <c r="C269" s="412"/>
      <c r="D269" s="412" t="s">
        <v>15</v>
      </c>
      <c r="E269" s="412"/>
      <c r="F269" s="412"/>
      <c r="G269" s="413"/>
      <c r="H269" s="80"/>
    </row>
    <row r="270" spans="1:26" customFormat="1" ht="28.5">
      <c r="A270" s="396" t="s">
        <v>442</v>
      </c>
      <c r="B270" s="397"/>
      <c r="C270" s="398" t="s">
        <v>443</v>
      </c>
      <c r="D270" s="399" t="s">
        <v>294</v>
      </c>
      <c r="E270" s="376">
        <v>22.45</v>
      </c>
      <c r="F270" s="750"/>
      <c r="G270" s="400"/>
    </row>
    <row r="271" spans="1:26" customFormat="1" ht="15.75">
      <c r="A271" s="396" t="s">
        <v>444</v>
      </c>
      <c r="B271" s="397"/>
      <c r="C271" s="398" t="s">
        <v>445</v>
      </c>
      <c r="D271" s="399" t="s">
        <v>294</v>
      </c>
      <c r="E271" s="376">
        <v>24.47</v>
      </c>
      <c r="F271" s="750"/>
      <c r="G271" s="400"/>
    </row>
    <row r="272" spans="1:26" customFormat="1" ht="15.75">
      <c r="A272" s="396" t="s">
        <v>446</v>
      </c>
      <c r="B272" s="397"/>
      <c r="C272" s="398" t="s">
        <v>447</v>
      </c>
      <c r="D272" s="399" t="s">
        <v>20</v>
      </c>
      <c r="E272" s="376">
        <v>39.200000000000003</v>
      </c>
      <c r="F272" s="750"/>
      <c r="G272" s="400"/>
    </row>
    <row r="273" spans="1:8" customFormat="1" ht="15.75">
      <c r="A273" s="396" t="s">
        <v>448</v>
      </c>
      <c r="B273" s="397"/>
      <c r="C273" s="398" t="s">
        <v>449</v>
      </c>
      <c r="D273" s="399" t="s">
        <v>379</v>
      </c>
      <c r="E273" s="376">
        <v>1415.5</v>
      </c>
      <c r="F273" s="750"/>
      <c r="G273" s="400"/>
    </row>
    <row r="274" spans="1:8" customFormat="1" ht="15.75">
      <c r="A274" s="496" t="s">
        <v>450</v>
      </c>
      <c r="B274" s="486"/>
      <c r="C274" s="386" t="s">
        <v>451</v>
      </c>
      <c r="D274" s="488" t="s">
        <v>31</v>
      </c>
      <c r="E274" s="376">
        <v>28</v>
      </c>
      <c r="F274" s="751"/>
      <c r="G274" s="489"/>
      <c r="H274" s="517"/>
    </row>
    <row r="275" spans="1:8" customFormat="1" ht="15.75">
      <c r="A275" s="401" t="s">
        <v>158</v>
      </c>
      <c r="B275" s="402"/>
      <c r="C275" s="190" t="s">
        <v>159</v>
      </c>
      <c r="D275" s="399" t="s">
        <v>294</v>
      </c>
      <c r="E275" s="376">
        <v>25</v>
      </c>
      <c r="F275" s="750"/>
      <c r="G275" s="400"/>
      <c r="H275" s="767"/>
    </row>
    <row r="276" spans="1:8" customFormat="1" ht="15.75">
      <c r="A276" s="396" t="s">
        <v>452</v>
      </c>
      <c r="B276" s="397"/>
      <c r="C276" s="398" t="s">
        <v>453</v>
      </c>
      <c r="D276" s="399" t="s">
        <v>294</v>
      </c>
      <c r="E276" s="376">
        <v>25</v>
      </c>
      <c r="F276" s="750"/>
      <c r="G276" s="400"/>
      <c r="H276" s="767"/>
    </row>
    <row r="277" spans="1:8" customFormat="1" ht="15.75">
      <c r="A277" s="396" t="s">
        <v>454</v>
      </c>
      <c r="B277" s="397"/>
      <c r="C277" s="398" t="s">
        <v>455</v>
      </c>
      <c r="D277" s="399" t="s">
        <v>294</v>
      </c>
      <c r="E277" s="376">
        <v>2</v>
      </c>
      <c r="F277" s="750"/>
      <c r="G277" s="400"/>
      <c r="H277" s="767"/>
    </row>
    <row r="278" spans="1:8" customFormat="1" ht="28.5">
      <c r="A278" s="396" t="s">
        <v>456</v>
      </c>
      <c r="B278" s="397"/>
      <c r="C278" s="398" t="s">
        <v>457</v>
      </c>
      <c r="D278" s="399" t="s">
        <v>294</v>
      </c>
      <c r="E278" s="376">
        <v>2</v>
      </c>
      <c r="F278" s="750"/>
      <c r="G278" s="400"/>
      <c r="H278" s="767"/>
    </row>
    <row r="279" spans="1:8" customFormat="1" ht="28.5">
      <c r="A279" s="396" t="s">
        <v>394</v>
      </c>
      <c r="B279" s="397"/>
      <c r="C279" s="398" t="s">
        <v>395</v>
      </c>
      <c r="D279" s="399" t="s">
        <v>23</v>
      </c>
      <c r="E279" s="376">
        <v>41.23</v>
      </c>
      <c r="F279" s="750"/>
      <c r="G279" s="400"/>
      <c r="H279" s="403"/>
    </row>
    <row r="280" spans="1:8" customFormat="1" ht="15.75">
      <c r="A280" s="228" t="s">
        <v>151</v>
      </c>
      <c r="B280" s="404"/>
      <c r="C280" s="242" t="s">
        <v>458</v>
      </c>
      <c r="D280" s="243" t="s">
        <v>153</v>
      </c>
      <c r="E280" s="376">
        <v>36</v>
      </c>
      <c r="F280" s="750"/>
      <c r="G280" s="400"/>
      <c r="H280" s="403"/>
    </row>
    <row r="281" spans="1:8" customFormat="1" ht="15.75">
      <c r="A281" s="396" t="s">
        <v>459</v>
      </c>
      <c r="B281" s="397"/>
      <c r="C281" s="398" t="s">
        <v>460</v>
      </c>
      <c r="D281" s="399" t="s">
        <v>294</v>
      </c>
      <c r="E281" s="376">
        <v>5.5</v>
      </c>
      <c r="F281" s="750"/>
      <c r="G281" s="400"/>
      <c r="H281" s="403"/>
    </row>
    <row r="282" spans="1:8" customFormat="1" ht="15.75">
      <c r="A282" s="411" t="s">
        <v>461</v>
      </c>
      <c r="B282" s="412" t="s">
        <v>462</v>
      </c>
      <c r="C282" s="412"/>
      <c r="D282" s="412" t="s">
        <v>15</v>
      </c>
      <c r="E282" s="412"/>
      <c r="F282" s="412"/>
      <c r="G282" s="413"/>
      <c r="H282" s="80"/>
    </row>
    <row r="283" spans="1:8" customFormat="1" ht="28.5">
      <c r="A283" s="213" t="s">
        <v>463</v>
      </c>
      <c r="B283" s="404"/>
      <c r="C283" s="405" t="s">
        <v>464</v>
      </c>
      <c r="D283" s="243" t="s">
        <v>153</v>
      </c>
      <c r="E283" s="376">
        <v>2909.4</v>
      </c>
      <c r="F283" s="750"/>
      <c r="G283" s="245"/>
    </row>
    <row r="284" spans="1:8" customFormat="1" ht="29.25">
      <c r="A284" s="228" t="s">
        <v>465</v>
      </c>
      <c r="B284" s="404"/>
      <c r="C284" s="242" t="s">
        <v>466</v>
      </c>
      <c r="D284" s="243" t="s">
        <v>23</v>
      </c>
      <c r="E284" s="376">
        <v>77</v>
      </c>
      <c r="F284" s="750"/>
      <c r="G284" s="245"/>
    </row>
    <row r="285" spans="1:8" customFormat="1" ht="15.75">
      <c r="A285" s="228" t="s">
        <v>151</v>
      </c>
      <c r="B285" s="404"/>
      <c r="C285" s="242" t="s">
        <v>152</v>
      </c>
      <c r="D285" s="243" t="s">
        <v>153</v>
      </c>
      <c r="E285" s="376">
        <v>51.33</v>
      </c>
      <c r="F285" s="750"/>
      <c r="G285" s="245"/>
    </row>
    <row r="286" spans="1:8" customFormat="1" ht="15.75">
      <c r="A286" s="396" t="s">
        <v>448</v>
      </c>
      <c r="B286" s="397"/>
      <c r="C286" s="398" t="s">
        <v>449</v>
      </c>
      <c r="D286" s="399" t="s">
        <v>379</v>
      </c>
      <c r="E286" s="376">
        <v>37.29</v>
      </c>
      <c r="F286" s="750"/>
      <c r="G286" s="400"/>
    </row>
    <row r="287" spans="1:8" customFormat="1" ht="15.75">
      <c r="A287" s="228" t="s">
        <v>467</v>
      </c>
      <c r="B287" s="404"/>
      <c r="C287" s="242" t="s">
        <v>468</v>
      </c>
      <c r="D287" s="243" t="s">
        <v>23</v>
      </c>
      <c r="E287" s="376">
        <v>48.23</v>
      </c>
      <c r="F287" s="750"/>
      <c r="G287" s="245"/>
    </row>
    <row r="288" spans="1:8" customFormat="1" ht="15.75">
      <c r="A288" s="228" t="s">
        <v>469</v>
      </c>
      <c r="B288" s="404"/>
      <c r="C288" s="242" t="s">
        <v>470</v>
      </c>
      <c r="D288" s="243" t="s">
        <v>37</v>
      </c>
      <c r="E288" s="376">
        <v>8</v>
      </c>
      <c r="F288" s="750"/>
      <c r="G288" s="245"/>
    </row>
    <row r="289" spans="1:25" ht="15">
      <c r="A289" s="411" t="s">
        <v>471</v>
      </c>
      <c r="B289" s="414" t="s">
        <v>472</v>
      </c>
      <c r="C289" s="415"/>
      <c r="D289" s="416" t="s">
        <v>15</v>
      </c>
      <c r="E289" s="417"/>
      <c r="F289" s="418"/>
      <c r="G289" s="419"/>
      <c r="H289" s="12"/>
      <c r="I289" s="137"/>
      <c r="J289" s="137"/>
      <c r="K289" s="322"/>
      <c r="P289" s="12" t="s">
        <v>473</v>
      </c>
    </row>
    <row r="290" spans="1:25" customFormat="1" ht="29.25">
      <c r="A290" s="407" t="s">
        <v>474</v>
      </c>
      <c r="B290" s="408"/>
      <c r="C290" s="409" t="s">
        <v>475</v>
      </c>
      <c r="D290" s="243" t="s">
        <v>23</v>
      </c>
      <c r="E290" s="376">
        <v>54</v>
      </c>
      <c r="F290" s="750"/>
      <c r="G290" s="245"/>
    </row>
    <row r="291" spans="1:25" s="506" customFormat="1" ht="15.75">
      <c r="A291" s="411" t="s">
        <v>476</v>
      </c>
      <c r="B291" s="414" t="s">
        <v>477</v>
      </c>
      <c r="C291" s="416"/>
      <c r="D291" s="416" t="s">
        <v>15</v>
      </c>
      <c r="E291" s="416"/>
      <c r="F291" s="416"/>
      <c r="G291" s="419"/>
      <c r="H291"/>
    </row>
    <row r="292" spans="1:25" customFormat="1" ht="28.5">
      <c r="A292" s="360" t="s">
        <v>478</v>
      </c>
      <c r="B292" s="361"/>
      <c r="C292" s="366" t="s">
        <v>479</v>
      </c>
      <c r="D292" s="363" t="s">
        <v>20</v>
      </c>
      <c r="E292" s="364">
        <v>111</v>
      </c>
      <c r="F292" s="750"/>
      <c r="G292" s="365"/>
    </row>
    <row r="293" spans="1:25" customFormat="1" ht="15.75">
      <c r="A293" s="360" t="s">
        <v>292</v>
      </c>
      <c r="B293" s="361"/>
      <c r="C293" s="362" t="s">
        <v>293</v>
      </c>
      <c r="D293" s="363" t="s">
        <v>294</v>
      </c>
      <c r="E293" s="364">
        <v>1.23</v>
      </c>
      <c r="F293" s="750"/>
      <c r="G293" s="365"/>
      <c r="Y293" s="181"/>
    </row>
    <row r="294" spans="1:25" customFormat="1" ht="15.75">
      <c r="A294" s="360" t="s">
        <v>297</v>
      </c>
      <c r="B294" s="367"/>
      <c r="C294" s="368" t="s">
        <v>298</v>
      </c>
      <c r="D294" s="363" t="s">
        <v>23</v>
      </c>
      <c r="E294" s="369">
        <v>111</v>
      </c>
      <c r="F294" s="750"/>
      <c r="G294" s="365"/>
      <c r="Y294" s="181"/>
    </row>
    <row r="295" spans="1:25" customFormat="1" ht="15.75">
      <c r="A295" s="360" t="s">
        <v>299</v>
      </c>
      <c r="B295" s="361"/>
      <c r="C295" s="362" t="s">
        <v>480</v>
      </c>
      <c r="D295" s="363" t="s">
        <v>23</v>
      </c>
      <c r="E295" s="369">
        <v>111</v>
      </c>
      <c r="F295" s="750"/>
      <c r="G295" s="365"/>
      <c r="Y295" s="181"/>
    </row>
    <row r="296" spans="1:25" customFormat="1" ht="15.75">
      <c r="A296" s="383" t="s">
        <v>481</v>
      </c>
      <c r="B296" s="384"/>
      <c r="C296" s="383" t="s">
        <v>482</v>
      </c>
      <c r="D296" s="363" t="s">
        <v>23</v>
      </c>
      <c r="E296" s="369">
        <v>111</v>
      </c>
      <c r="F296" s="750"/>
      <c r="G296" s="365"/>
    </row>
    <row r="297" spans="1:25" ht="15">
      <c r="A297" s="139" t="s">
        <v>483</v>
      </c>
      <c r="B297" s="38" t="s">
        <v>204</v>
      </c>
      <c r="C297" s="160"/>
      <c r="D297" s="161" t="s">
        <v>15</v>
      </c>
      <c r="E297" s="162"/>
      <c r="F297" s="163"/>
      <c r="G297" s="163"/>
      <c r="H297" s="39"/>
      <c r="I297" s="23"/>
      <c r="J297" s="137"/>
      <c r="K297" s="322"/>
    </row>
    <row r="298" spans="1:25" ht="29.25">
      <c r="A298" s="214" t="s">
        <v>484</v>
      </c>
      <c r="B298" s="170"/>
      <c r="C298" s="420" t="s">
        <v>485</v>
      </c>
      <c r="D298" s="158" t="s">
        <v>31</v>
      </c>
      <c r="E298" s="356">
        <v>8.1</v>
      </c>
      <c r="F298" s="750"/>
      <c r="G298" s="495"/>
      <c r="H298" s="133"/>
      <c r="I298" s="137"/>
      <c r="J298" s="137"/>
      <c r="K298" s="322"/>
    </row>
    <row r="299" spans="1:25" ht="28.5">
      <c r="A299" s="214" t="s">
        <v>486</v>
      </c>
      <c r="B299" s="194"/>
      <c r="C299" s="420" t="s">
        <v>487</v>
      </c>
      <c r="D299" s="158" t="s">
        <v>23</v>
      </c>
      <c r="E299" s="356">
        <v>150.69999999999999</v>
      </c>
      <c r="F299" s="750"/>
      <c r="G299" s="495"/>
      <c r="H299" s="133"/>
      <c r="I299" s="137"/>
      <c r="J299" s="137"/>
      <c r="K299" s="322"/>
    </row>
    <row r="300" spans="1:25">
      <c r="A300" s="214" t="s">
        <v>488</v>
      </c>
      <c r="B300" s="170"/>
      <c r="C300" s="420" t="s">
        <v>489</v>
      </c>
      <c r="D300" s="158" t="s">
        <v>62</v>
      </c>
      <c r="E300" s="356">
        <v>6</v>
      </c>
      <c r="F300" s="750"/>
      <c r="G300" s="495"/>
      <c r="H300" s="133"/>
      <c r="I300" s="137"/>
      <c r="J300" s="137"/>
      <c r="K300" s="322"/>
    </row>
    <row r="301" spans="1:25" ht="28.5">
      <c r="A301" s="214" t="s">
        <v>490</v>
      </c>
      <c r="B301" s="527"/>
      <c r="C301" s="420" t="s">
        <v>491</v>
      </c>
      <c r="D301" s="158" t="s">
        <v>153</v>
      </c>
      <c r="E301" s="356">
        <v>150.69999999999999</v>
      </c>
      <c r="F301" s="750"/>
      <c r="G301" s="495"/>
      <c r="H301" s="133"/>
      <c r="I301" s="137"/>
      <c r="J301" s="137"/>
      <c r="K301" s="322"/>
    </row>
    <row r="302" spans="1:25" ht="15">
      <c r="A302" s="126" t="s">
        <v>492</v>
      </c>
      <c r="B302" s="127" t="s">
        <v>493</v>
      </c>
      <c r="C302" s="128"/>
      <c r="D302" s="129" t="s">
        <v>15</v>
      </c>
      <c r="E302" s="130"/>
      <c r="F302" s="153"/>
      <c r="G302" s="218"/>
      <c r="H302" s="237"/>
      <c r="I302" s="165"/>
      <c r="J302" s="34"/>
      <c r="K302" s="315"/>
    </row>
    <row r="303" spans="1:25">
      <c r="A303" s="211" t="s">
        <v>408</v>
      </c>
      <c r="B303" s="140"/>
      <c r="C303" s="140" t="s">
        <v>409</v>
      </c>
      <c r="D303" s="155" t="s">
        <v>23</v>
      </c>
      <c r="E303" s="376">
        <v>3.78</v>
      </c>
      <c r="F303" s="750"/>
      <c r="G303" s="221"/>
      <c r="H303" s="36"/>
      <c r="I303" s="34"/>
      <c r="J303" s="34"/>
      <c r="K303" s="315"/>
      <c r="L303" s="12">
        <v>0.9</v>
      </c>
      <c r="M303" s="12">
        <v>2.1</v>
      </c>
      <c r="N303" s="12">
        <f>L303*M303</f>
        <v>1.8900000000000001</v>
      </c>
      <c r="O303" s="12">
        <v>2</v>
      </c>
      <c r="P303" s="12">
        <f>N303*O303</f>
        <v>3.7800000000000002</v>
      </c>
    </row>
    <row r="304" spans="1:25" ht="32.1" customHeight="1">
      <c r="A304" s="211" t="s">
        <v>416</v>
      </c>
      <c r="B304" s="140"/>
      <c r="C304" s="140" t="s">
        <v>417</v>
      </c>
      <c r="D304" s="155" t="s">
        <v>20</v>
      </c>
      <c r="E304" s="376">
        <v>54.2</v>
      </c>
      <c r="F304" s="750"/>
      <c r="G304" s="221"/>
      <c r="H304" s="36"/>
      <c r="I304" s="34"/>
      <c r="J304" s="34"/>
      <c r="K304" s="315"/>
      <c r="L304" s="12">
        <v>21.5</v>
      </c>
      <c r="M304" s="12">
        <v>16.2</v>
      </c>
      <c r="N304" s="12">
        <f>SUM(L304:M304)</f>
        <v>37.700000000000003</v>
      </c>
      <c r="O304" s="12">
        <v>3</v>
      </c>
      <c r="P304" s="12">
        <f>N304*O304</f>
        <v>113.10000000000001</v>
      </c>
    </row>
    <row r="305" spans="1:22" ht="28.5">
      <c r="A305" s="211" t="s">
        <v>419</v>
      </c>
      <c r="B305" s="140"/>
      <c r="C305" s="140" t="s">
        <v>420</v>
      </c>
      <c r="D305" s="155" t="s">
        <v>20</v>
      </c>
      <c r="E305" s="376">
        <v>54.2</v>
      </c>
      <c r="F305" s="750"/>
      <c r="G305" s="221"/>
      <c r="H305" s="36"/>
      <c r="I305" s="34"/>
      <c r="J305" s="34"/>
      <c r="K305" s="315"/>
      <c r="L305" s="12">
        <v>57.2</v>
      </c>
      <c r="M305" s="12">
        <v>26</v>
      </c>
      <c r="N305" s="12">
        <f>SUM(L305:M305)</f>
        <v>83.2</v>
      </c>
    </row>
    <row r="306" spans="1:22" ht="28.5">
      <c r="A306" s="211" t="s">
        <v>424</v>
      </c>
      <c r="B306" s="193"/>
      <c r="C306" s="140" t="s">
        <v>425</v>
      </c>
      <c r="D306" s="32" t="s">
        <v>23</v>
      </c>
      <c r="E306" s="372">
        <v>79.650000000000006</v>
      </c>
      <c r="F306" s="750"/>
      <c r="G306" s="149"/>
      <c r="H306" s="234"/>
      <c r="I306" s="34"/>
      <c r="J306" s="34"/>
      <c r="K306" s="315"/>
      <c r="L306" s="12">
        <v>29.5</v>
      </c>
      <c r="M306" s="12">
        <v>2.7</v>
      </c>
      <c r="N306" s="12">
        <f>L306*M306</f>
        <v>79.650000000000006</v>
      </c>
    </row>
    <row r="307" spans="1:22" ht="28.5">
      <c r="A307" s="220" t="s">
        <v>494</v>
      </c>
      <c r="B307" s="193"/>
      <c r="C307" s="140" t="s">
        <v>495</v>
      </c>
      <c r="D307" s="32" t="s">
        <v>23</v>
      </c>
      <c r="E307" s="372">
        <v>3</v>
      </c>
      <c r="F307" s="750"/>
      <c r="G307" s="149"/>
      <c r="H307" s="234"/>
      <c r="I307" s="34"/>
      <c r="J307" s="34"/>
      <c r="K307" s="315"/>
      <c r="L307" s="12">
        <v>8.8000000000000007</v>
      </c>
      <c r="M307" s="12">
        <v>2</v>
      </c>
      <c r="N307" s="12">
        <f>L307*M307</f>
        <v>17.600000000000001</v>
      </c>
      <c r="O307" s="12">
        <v>4</v>
      </c>
      <c r="P307" s="12">
        <f>N307*O307</f>
        <v>70.400000000000006</v>
      </c>
    </row>
    <row r="308" spans="1:22" ht="15">
      <c r="A308" s="126" t="s">
        <v>496</v>
      </c>
      <c r="B308" s="127" t="s">
        <v>497</v>
      </c>
      <c r="C308" s="128"/>
      <c r="D308" s="129" t="s">
        <v>15</v>
      </c>
      <c r="E308" s="130"/>
      <c r="F308" s="153"/>
      <c r="G308" s="218"/>
      <c r="H308" s="237"/>
      <c r="I308" s="165">
        <f>SUM(G309:G310)</f>
        <v>0</v>
      </c>
      <c r="J308" s="34"/>
      <c r="K308" s="315"/>
    </row>
    <row r="309" spans="1:22" ht="28.5">
      <c r="A309" s="214" t="s">
        <v>498</v>
      </c>
      <c r="B309" s="424"/>
      <c r="C309" s="420" t="s">
        <v>499</v>
      </c>
      <c r="D309" s="423" t="s">
        <v>20</v>
      </c>
      <c r="E309" s="372">
        <v>432</v>
      </c>
      <c r="F309" s="750"/>
      <c r="G309" s="159"/>
      <c r="H309" s="36"/>
      <c r="I309" s="34"/>
      <c r="J309" s="34"/>
      <c r="K309" s="315"/>
    </row>
    <row r="310" spans="1:22" ht="28.5">
      <c r="A310" s="214" t="s">
        <v>500</v>
      </c>
      <c r="B310" s="492"/>
      <c r="C310" s="420" t="s">
        <v>501</v>
      </c>
      <c r="D310" s="423" t="s">
        <v>20</v>
      </c>
      <c r="E310" s="372">
        <v>930</v>
      </c>
      <c r="F310" s="750"/>
      <c r="G310" s="159"/>
      <c r="H310" s="36"/>
      <c r="I310" s="34"/>
      <c r="J310" s="34"/>
      <c r="K310" s="315"/>
      <c r="L310" s="12">
        <v>99.93</v>
      </c>
      <c r="M310" s="12">
        <v>50.65</v>
      </c>
      <c r="N310" s="12">
        <v>39.75</v>
      </c>
      <c r="O310" s="12">
        <v>36.01</v>
      </c>
      <c r="P310" s="12">
        <v>36.36</v>
      </c>
      <c r="Q310" s="12">
        <v>45.21</v>
      </c>
      <c r="R310" s="12">
        <v>15.09</v>
      </c>
      <c r="S310" s="12">
        <v>36.75</v>
      </c>
      <c r="T310" s="12">
        <v>5.4</v>
      </c>
      <c r="U310" s="12">
        <v>5.4</v>
      </c>
      <c r="V310" s="12">
        <f>SUM(L310:U310)</f>
        <v>370.5499999999999</v>
      </c>
    </row>
    <row r="311" spans="1:22" ht="15">
      <c r="A311" s="126" t="s">
        <v>502</v>
      </c>
      <c r="B311" s="127" t="s">
        <v>503</v>
      </c>
      <c r="C311" s="128"/>
      <c r="D311" s="129" t="s">
        <v>15</v>
      </c>
      <c r="E311" s="130"/>
      <c r="F311" s="153"/>
      <c r="G311" s="218"/>
      <c r="H311" s="237"/>
      <c r="I311" s="165">
        <f>H312+H315</f>
        <v>0</v>
      </c>
      <c r="J311" s="23"/>
      <c r="K311" s="314"/>
    </row>
    <row r="312" spans="1:22" ht="15">
      <c r="A312" s="139" t="s">
        <v>504</v>
      </c>
      <c r="B312" s="38" t="s">
        <v>505</v>
      </c>
      <c r="C312" s="38"/>
      <c r="D312" s="38"/>
      <c r="E312" s="38"/>
      <c r="F312" s="38"/>
      <c r="G312" s="38"/>
      <c r="H312" s="39">
        <f>SUM(G313:G314)</f>
        <v>0</v>
      </c>
      <c r="I312" s="23"/>
      <c r="J312" s="23"/>
      <c r="K312" s="314"/>
    </row>
    <row r="313" spans="1:22" ht="15">
      <c r="A313" s="211" t="s">
        <v>506</v>
      </c>
      <c r="B313" s="30"/>
      <c r="C313" s="140" t="s">
        <v>507</v>
      </c>
      <c r="D313" s="32" t="s">
        <v>20</v>
      </c>
      <c r="E313" s="372">
        <v>1216</v>
      </c>
      <c r="F313" s="750"/>
      <c r="G313" s="132"/>
      <c r="H313" s="19"/>
      <c r="I313" s="23"/>
      <c r="J313" s="23"/>
      <c r="K313" s="314"/>
      <c r="L313" s="12">
        <v>3900</v>
      </c>
      <c r="M313" s="12">
        <v>1390</v>
      </c>
      <c r="N313" s="12">
        <f>L313-M313</f>
        <v>2510</v>
      </c>
    </row>
    <row r="314" spans="1:22" ht="15">
      <c r="A314" s="211" t="s">
        <v>508</v>
      </c>
      <c r="B314" s="30"/>
      <c r="C314" s="140" t="s">
        <v>509</v>
      </c>
      <c r="D314" s="32" t="s">
        <v>20</v>
      </c>
      <c r="E314" s="372">
        <v>1216</v>
      </c>
      <c r="F314" s="750"/>
      <c r="G314" s="132"/>
      <c r="H314" s="19"/>
      <c r="I314" s="23"/>
      <c r="J314" s="23"/>
      <c r="K314" s="314"/>
      <c r="M314" s="12">
        <v>940</v>
      </c>
      <c r="N314" s="12">
        <v>450</v>
      </c>
      <c r="O314" s="12">
        <f>SUM(M314:N314)</f>
        <v>1390</v>
      </c>
    </row>
    <row r="315" spans="1:22" ht="15">
      <c r="A315" s="139" t="s">
        <v>510</v>
      </c>
      <c r="B315" s="38" t="s">
        <v>511</v>
      </c>
      <c r="C315" s="38"/>
      <c r="D315" s="38"/>
      <c r="E315" s="38"/>
      <c r="F315" s="38"/>
      <c r="G315" s="38"/>
      <c r="H315" s="39">
        <f>SUM(G316:G318)</f>
        <v>0</v>
      </c>
      <c r="I315" s="23"/>
      <c r="J315" s="23"/>
      <c r="K315" s="314"/>
    </row>
    <row r="316" spans="1:22" ht="15">
      <c r="A316" s="211" t="s">
        <v>506</v>
      </c>
      <c r="B316" s="30"/>
      <c r="C316" s="140" t="s">
        <v>507</v>
      </c>
      <c r="D316" s="32" t="s">
        <v>20</v>
      </c>
      <c r="E316" s="376">
        <v>1220</v>
      </c>
      <c r="F316" s="750"/>
      <c r="G316" s="132"/>
      <c r="H316" s="133"/>
      <c r="I316" s="23"/>
      <c r="J316" s="34"/>
      <c r="K316" s="315"/>
      <c r="L316" s="12">
        <v>416</v>
      </c>
    </row>
    <row r="317" spans="1:22">
      <c r="A317" s="211" t="s">
        <v>508</v>
      </c>
      <c r="B317" s="30"/>
      <c r="C317" s="140" t="s">
        <v>509</v>
      </c>
      <c r="D317" s="32" t="s">
        <v>20</v>
      </c>
      <c r="E317" s="376">
        <v>1220</v>
      </c>
      <c r="F317" s="750"/>
      <c r="G317" s="132"/>
      <c r="H317" s="133"/>
      <c r="I317" s="34"/>
      <c r="J317" s="34"/>
      <c r="K317" s="315"/>
    </row>
    <row r="318" spans="1:22">
      <c r="A318" s="252" t="s">
        <v>512</v>
      </c>
      <c r="B318" s="193"/>
      <c r="C318" s="140" t="s">
        <v>513</v>
      </c>
      <c r="D318" s="32" t="s">
        <v>23</v>
      </c>
      <c r="E318" s="376">
        <v>790</v>
      </c>
      <c r="F318" s="750"/>
      <c r="G318" s="132"/>
      <c r="H318" s="133"/>
      <c r="I318" s="34"/>
      <c r="J318" s="34"/>
      <c r="K318" s="315"/>
    </row>
    <row r="319" spans="1:22" ht="15">
      <c r="A319" s="126" t="s">
        <v>514</v>
      </c>
      <c r="B319" s="127" t="s">
        <v>515</v>
      </c>
      <c r="C319" s="128"/>
      <c r="D319" s="129" t="s">
        <v>15</v>
      </c>
      <c r="E319" s="130"/>
      <c r="F319" s="153"/>
      <c r="G319" s="218"/>
      <c r="H319" s="237"/>
      <c r="I319" s="165">
        <f>H320+H334</f>
        <v>0</v>
      </c>
      <c r="J319" s="34"/>
      <c r="K319" s="315"/>
    </row>
    <row r="320" spans="1:22" ht="15">
      <c r="A320" s="139" t="s">
        <v>516</v>
      </c>
      <c r="B320" s="38" t="s">
        <v>517</v>
      </c>
      <c r="C320" s="38"/>
      <c r="D320" s="38"/>
      <c r="E320" s="38"/>
      <c r="F320" s="38"/>
      <c r="G320" s="38"/>
      <c r="H320" s="39">
        <f>SUM(G321:G333)</f>
        <v>0</v>
      </c>
      <c r="I320" s="23"/>
      <c r="J320" s="34"/>
      <c r="K320" s="315"/>
    </row>
    <row r="321" spans="1:19" ht="18" customHeight="1">
      <c r="A321" s="214" t="s">
        <v>377</v>
      </c>
      <c r="B321" s="508"/>
      <c r="C321" s="420" t="s">
        <v>518</v>
      </c>
      <c r="D321" s="509" t="s">
        <v>379</v>
      </c>
      <c r="E321" s="378">
        <v>159.82</v>
      </c>
      <c r="F321" s="750"/>
      <c r="G321" s="510"/>
      <c r="H321" s="235"/>
      <c r="I321" s="34"/>
      <c r="J321" s="23"/>
      <c r="K321" s="314"/>
      <c r="L321" s="12" t="s">
        <v>519</v>
      </c>
      <c r="M321" s="12">
        <v>89</v>
      </c>
      <c r="N321" s="12">
        <v>1.5</v>
      </c>
      <c r="O321" s="12">
        <f>M321/N321</f>
        <v>59.333333333333336</v>
      </c>
      <c r="P321" s="12">
        <v>61</v>
      </c>
      <c r="Q321" s="12">
        <v>2.62</v>
      </c>
      <c r="R321" s="12">
        <f>P321*Q321</f>
        <v>159.82</v>
      </c>
    </row>
    <row r="322" spans="1:19" ht="15">
      <c r="A322" s="214" t="s">
        <v>325</v>
      </c>
      <c r="B322" s="191"/>
      <c r="C322" s="420" t="s">
        <v>520</v>
      </c>
      <c r="D322" s="387" t="s">
        <v>20</v>
      </c>
      <c r="E322" s="356">
        <v>143</v>
      </c>
      <c r="F322" s="750"/>
      <c r="G322" s="159"/>
      <c r="H322" s="36"/>
      <c r="I322" s="23"/>
      <c r="J322" s="34"/>
      <c r="K322" s="315"/>
      <c r="L322" s="12">
        <v>89</v>
      </c>
      <c r="M322" s="12">
        <v>1.6</v>
      </c>
      <c r="N322" s="12">
        <f t="shared" ref="N322:N327" si="7">L322*M322</f>
        <v>142.4</v>
      </c>
    </row>
    <row r="323" spans="1:19" ht="28.5">
      <c r="A323" s="214" t="s">
        <v>442</v>
      </c>
      <c r="B323" s="191"/>
      <c r="C323" s="420" t="s">
        <v>443</v>
      </c>
      <c r="D323" s="387" t="s">
        <v>37</v>
      </c>
      <c r="E323" s="356">
        <v>10.68</v>
      </c>
      <c r="F323" s="750"/>
      <c r="G323" s="159"/>
      <c r="H323" s="36"/>
      <c r="I323" s="157"/>
      <c r="J323" s="34"/>
      <c r="K323" s="315"/>
      <c r="L323" s="12">
        <v>89</v>
      </c>
      <c r="M323" s="12">
        <v>0.4</v>
      </c>
      <c r="N323" s="12">
        <f t="shared" si="7"/>
        <v>35.6</v>
      </c>
      <c r="O323" s="12">
        <v>0.3</v>
      </c>
      <c r="P323" s="12">
        <f>N323*O323</f>
        <v>10.68</v>
      </c>
    </row>
    <row r="324" spans="1:19" ht="15">
      <c r="A324" s="214" t="s">
        <v>444</v>
      </c>
      <c r="B324" s="170"/>
      <c r="C324" s="420" t="s">
        <v>445</v>
      </c>
      <c r="D324" s="158" t="s">
        <v>294</v>
      </c>
      <c r="E324" s="372">
        <v>3.56</v>
      </c>
      <c r="F324" s="750"/>
      <c r="G324" s="495"/>
      <c r="H324" s="36"/>
      <c r="I324" s="157"/>
      <c r="J324" s="34"/>
      <c r="K324" s="315"/>
      <c r="L324" s="12">
        <v>89</v>
      </c>
      <c r="M324" s="12">
        <v>0.4</v>
      </c>
      <c r="N324" s="12">
        <f t="shared" si="7"/>
        <v>35.6</v>
      </c>
      <c r="O324" s="12">
        <v>0.1</v>
      </c>
      <c r="P324" s="12">
        <f>N324*O324</f>
        <v>3.5600000000000005</v>
      </c>
    </row>
    <row r="325" spans="1:19" ht="15">
      <c r="A325" s="214" t="s">
        <v>454</v>
      </c>
      <c r="B325" s="191"/>
      <c r="C325" s="420" t="s">
        <v>455</v>
      </c>
      <c r="D325" s="387" t="s">
        <v>37</v>
      </c>
      <c r="E325" s="356">
        <v>1.78</v>
      </c>
      <c r="F325" s="750"/>
      <c r="G325" s="159"/>
      <c r="H325" s="36"/>
      <c r="I325" s="157"/>
      <c r="J325" s="157"/>
      <c r="K325" s="327"/>
      <c r="L325" s="12">
        <v>89</v>
      </c>
      <c r="M325" s="12">
        <v>0.4</v>
      </c>
      <c r="N325" s="12">
        <f t="shared" si="7"/>
        <v>35.6</v>
      </c>
      <c r="O325" s="12">
        <v>0.05</v>
      </c>
      <c r="P325" s="12">
        <f>N325*O325</f>
        <v>1.7800000000000002</v>
      </c>
    </row>
    <row r="326" spans="1:19" ht="20.100000000000001" customHeight="1">
      <c r="A326" s="214" t="s">
        <v>521</v>
      </c>
      <c r="B326" s="194"/>
      <c r="C326" s="420" t="s">
        <v>522</v>
      </c>
      <c r="D326" s="387" t="s">
        <v>20</v>
      </c>
      <c r="E326" s="356">
        <v>53.4</v>
      </c>
      <c r="F326" s="750"/>
      <c r="G326" s="159"/>
      <c r="H326" s="36"/>
      <c r="I326" s="157"/>
      <c r="J326" s="157"/>
      <c r="K326" s="327"/>
      <c r="L326" s="12">
        <v>89</v>
      </c>
      <c r="M326" s="12">
        <v>0.6</v>
      </c>
      <c r="N326" s="12">
        <f t="shared" si="7"/>
        <v>53.4</v>
      </c>
    </row>
    <row r="327" spans="1:19" ht="15">
      <c r="A327" s="214" t="s">
        <v>297</v>
      </c>
      <c r="B327" s="191"/>
      <c r="C327" s="420" t="s">
        <v>298</v>
      </c>
      <c r="D327" s="387" t="s">
        <v>20</v>
      </c>
      <c r="E327" s="356">
        <v>53.4</v>
      </c>
      <c r="F327" s="750"/>
      <c r="G327" s="159"/>
      <c r="H327" s="36"/>
      <c r="I327" s="157"/>
      <c r="J327" s="157"/>
      <c r="K327" s="327"/>
      <c r="L327" s="12">
        <v>89</v>
      </c>
      <c r="M327" s="12">
        <v>0.2</v>
      </c>
      <c r="N327" s="12">
        <f t="shared" si="7"/>
        <v>17.8</v>
      </c>
      <c r="O327" s="12">
        <v>2</v>
      </c>
      <c r="P327" s="12">
        <f>N327*O327</f>
        <v>35.6</v>
      </c>
      <c r="Q327" s="12">
        <v>0.2</v>
      </c>
      <c r="R327" s="12">
        <f>L327*Q327</f>
        <v>17.8</v>
      </c>
      <c r="S327" s="12">
        <f>R327+P327</f>
        <v>53.400000000000006</v>
      </c>
    </row>
    <row r="328" spans="1:19" ht="15">
      <c r="A328" s="214" t="s">
        <v>299</v>
      </c>
      <c r="B328" s="191"/>
      <c r="C328" s="420" t="s">
        <v>300</v>
      </c>
      <c r="D328" s="387" t="s">
        <v>20</v>
      </c>
      <c r="E328" s="356">
        <v>53.4</v>
      </c>
      <c r="F328" s="750"/>
      <c r="G328" s="159"/>
      <c r="H328" s="36"/>
      <c r="I328" s="157"/>
      <c r="J328" s="157"/>
      <c r="K328" s="327"/>
    </row>
    <row r="329" spans="1:19" ht="15">
      <c r="A329" s="214" t="s">
        <v>508</v>
      </c>
      <c r="B329" s="386"/>
      <c r="C329" s="420" t="s">
        <v>509</v>
      </c>
      <c r="D329" s="387" t="s">
        <v>20</v>
      </c>
      <c r="E329" s="356">
        <v>53.4</v>
      </c>
      <c r="F329" s="750"/>
      <c r="G329" s="159"/>
      <c r="H329" s="36"/>
      <c r="I329" s="157"/>
      <c r="J329" s="157"/>
      <c r="K329" s="327"/>
    </row>
    <row r="330" spans="1:19" ht="28.5">
      <c r="A330" s="214" t="s">
        <v>323</v>
      </c>
      <c r="B330" s="191"/>
      <c r="C330" s="420" t="s">
        <v>523</v>
      </c>
      <c r="D330" s="387" t="s">
        <v>23</v>
      </c>
      <c r="E330" s="372">
        <v>1.71</v>
      </c>
      <c r="F330" s="750"/>
      <c r="G330" s="159"/>
      <c r="H330" s="36"/>
      <c r="I330" s="157"/>
      <c r="J330" s="157"/>
      <c r="K330" s="327"/>
      <c r="L330" s="12">
        <v>0.9</v>
      </c>
      <c r="M330" s="12">
        <v>1.9</v>
      </c>
      <c r="N330" s="12">
        <f>L330*M330</f>
        <v>1.71</v>
      </c>
    </row>
    <row r="331" spans="1:19" ht="19.5" customHeight="1">
      <c r="A331" s="214" t="s">
        <v>325</v>
      </c>
      <c r="B331" s="191"/>
      <c r="C331" s="420" t="s">
        <v>326</v>
      </c>
      <c r="D331" s="387" t="s">
        <v>23</v>
      </c>
      <c r="E331" s="372">
        <v>1.71</v>
      </c>
      <c r="F331" s="750"/>
      <c r="G331" s="159"/>
      <c r="H331" s="36"/>
      <c r="I331" s="157"/>
      <c r="J331" s="157"/>
      <c r="K331" s="327"/>
    </row>
    <row r="332" spans="1:19" ht="15">
      <c r="A332" s="214" t="s">
        <v>524</v>
      </c>
      <c r="B332" s="194"/>
      <c r="C332" s="420" t="s">
        <v>525</v>
      </c>
      <c r="D332" s="387" t="s">
        <v>57</v>
      </c>
      <c r="E332" s="19">
        <v>1</v>
      </c>
      <c r="F332" s="750"/>
      <c r="G332" s="159"/>
      <c r="H332" s="36"/>
      <c r="I332" s="157"/>
      <c r="J332" s="157"/>
      <c r="K332" s="327"/>
    </row>
    <row r="333" spans="1:19" ht="28.5">
      <c r="A333" s="214" t="s">
        <v>526</v>
      </c>
      <c r="B333" s="492"/>
      <c r="C333" s="420" t="s">
        <v>527</v>
      </c>
      <c r="D333" s="387" t="s">
        <v>57</v>
      </c>
      <c r="E333" s="372">
        <v>1</v>
      </c>
      <c r="F333" s="750"/>
      <c r="G333" s="159"/>
      <c r="H333" s="36"/>
      <c r="I333" s="157"/>
      <c r="J333" s="157"/>
      <c r="K333" s="327"/>
      <c r="L333" s="12">
        <v>2.1</v>
      </c>
      <c r="M333" s="12">
        <v>0.9</v>
      </c>
      <c r="N333" s="12">
        <f>L333*M333</f>
        <v>1.8900000000000001</v>
      </c>
    </row>
    <row r="334" spans="1:19" ht="15">
      <c r="A334" s="139" t="s">
        <v>528</v>
      </c>
      <c r="B334" s="38" t="s">
        <v>529</v>
      </c>
      <c r="C334" s="38"/>
      <c r="D334" s="38"/>
      <c r="E334" s="38"/>
      <c r="F334" s="38"/>
      <c r="G334" s="38"/>
      <c r="H334" s="39">
        <f>SUM(G335:G348)</f>
        <v>0</v>
      </c>
      <c r="I334" s="157"/>
      <c r="J334" s="157"/>
      <c r="K334" s="327"/>
    </row>
    <row r="335" spans="1:19" ht="28.5">
      <c r="A335" s="214" t="s">
        <v>530</v>
      </c>
      <c r="B335" s="492"/>
      <c r="C335" s="420" t="s">
        <v>531</v>
      </c>
      <c r="D335" s="387" t="s">
        <v>23</v>
      </c>
      <c r="E335" s="372">
        <v>1.71</v>
      </c>
      <c r="F335" s="750"/>
      <c r="G335" s="159"/>
      <c r="H335" s="36"/>
      <c r="I335" s="157"/>
      <c r="J335" s="157"/>
      <c r="K335" s="327"/>
      <c r="L335" s="12">
        <v>1.9</v>
      </c>
      <c r="M335" s="12">
        <v>0.9</v>
      </c>
      <c r="N335" s="12">
        <f t="shared" ref="N335:N346" si="8">L335*M335</f>
        <v>1.71</v>
      </c>
    </row>
    <row r="336" spans="1:19" ht="15">
      <c r="A336" s="252" t="s">
        <v>524</v>
      </c>
      <c r="B336" s="194"/>
      <c r="C336" s="420" t="s">
        <v>525</v>
      </c>
      <c r="D336" s="387" t="s">
        <v>57</v>
      </c>
      <c r="E336" s="19">
        <v>1</v>
      </c>
      <c r="F336" s="750"/>
      <c r="G336" s="159"/>
      <c r="H336" s="36"/>
      <c r="I336" s="157"/>
      <c r="J336" s="157"/>
      <c r="K336" s="327"/>
    </row>
    <row r="337" spans="1:27" ht="28.5">
      <c r="A337" s="214" t="s">
        <v>526</v>
      </c>
      <c r="B337" s="492"/>
      <c r="C337" s="420" t="s">
        <v>527</v>
      </c>
      <c r="D337" s="387" t="s">
        <v>57</v>
      </c>
      <c r="E337" s="372">
        <v>1</v>
      </c>
      <c r="F337" s="750"/>
      <c r="G337" s="159"/>
      <c r="H337" s="36"/>
      <c r="I337" s="157"/>
      <c r="J337" s="157"/>
      <c r="K337" s="327"/>
    </row>
    <row r="338" spans="1:27" ht="28.5">
      <c r="A338" s="214" t="s">
        <v>532</v>
      </c>
      <c r="B338" s="492"/>
      <c r="C338" s="420" t="s">
        <v>533</v>
      </c>
      <c r="D338" s="387" t="s">
        <v>23</v>
      </c>
      <c r="E338" s="372">
        <v>6.65</v>
      </c>
      <c r="F338" s="750"/>
      <c r="G338" s="159"/>
      <c r="H338" s="36"/>
      <c r="I338" s="34"/>
      <c r="J338" s="34"/>
      <c r="K338" s="315"/>
      <c r="L338" s="12">
        <v>1.9</v>
      </c>
      <c r="M338" s="12">
        <v>3.5</v>
      </c>
      <c r="N338" s="12">
        <f t="shared" si="8"/>
        <v>6.6499999999999995</v>
      </c>
    </row>
    <row r="339" spans="1:27" ht="28.5">
      <c r="A339" s="214" t="s">
        <v>534</v>
      </c>
      <c r="B339" s="492"/>
      <c r="C339" s="420" t="s">
        <v>535</v>
      </c>
      <c r="D339" s="387" t="s">
        <v>57</v>
      </c>
      <c r="E339" s="372">
        <v>1</v>
      </c>
      <c r="F339" s="750"/>
      <c r="G339" s="159"/>
      <c r="H339" s="36"/>
      <c r="I339" s="34"/>
      <c r="J339" s="34"/>
      <c r="K339" s="315"/>
    </row>
    <row r="340" spans="1:27" ht="28.5">
      <c r="A340" s="214" t="s">
        <v>532</v>
      </c>
      <c r="B340" s="492"/>
      <c r="C340" s="420" t="s">
        <v>536</v>
      </c>
      <c r="D340" s="387" t="s">
        <v>23</v>
      </c>
      <c r="E340" s="372">
        <v>6.65</v>
      </c>
      <c r="F340" s="750"/>
      <c r="G340" s="159"/>
      <c r="H340" s="36"/>
      <c r="I340" s="34"/>
      <c r="J340" s="34"/>
      <c r="K340" s="315"/>
    </row>
    <row r="341" spans="1:27" ht="28.5">
      <c r="A341" s="214" t="s">
        <v>534</v>
      </c>
      <c r="B341" s="492"/>
      <c r="C341" s="420" t="s">
        <v>537</v>
      </c>
      <c r="D341" s="387" t="s">
        <v>57</v>
      </c>
      <c r="E341" s="372">
        <v>1</v>
      </c>
      <c r="F341" s="750"/>
      <c r="G341" s="159"/>
      <c r="H341" s="36"/>
      <c r="I341" s="34"/>
      <c r="J341" s="34"/>
      <c r="K341" s="315"/>
    </row>
    <row r="342" spans="1:27" ht="28.5">
      <c r="A342" s="214" t="s">
        <v>442</v>
      </c>
      <c r="B342" s="191"/>
      <c r="C342" s="420" t="s">
        <v>443</v>
      </c>
      <c r="D342" s="387" t="s">
        <v>37</v>
      </c>
      <c r="E342" s="356">
        <v>16.8</v>
      </c>
      <c r="F342" s="750"/>
      <c r="G342" s="159"/>
      <c r="H342" s="36"/>
      <c r="I342" s="157"/>
      <c r="J342" s="34"/>
      <c r="K342" s="315"/>
      <c r="L342" s="12">
        <v>140</v>
      </c>
      <c r="M342" s="12">
        <v>0.4</v>
      </c>
      <c r="N342" s="12">
        <f t="shared" si="8"/>
        <v>56</v>
      </c>
      <c r="O342" s="12">
        <v>0.3</v>
      </c>
      <c r="P342" s="12">
        <f>N342*O342</f>
        <v>16.8</v>
      </c>
      <c r="U342" s="12">
        <v>15</v>
      </c>
      <c r="V342" s="12">
        <v>22</v>
      </c>
      <c r="W342" s="12">
        <v>25</v>
      </c>
      <c r="X342" s="12">
        <v>21</v>
      </c>
      <c r="Y342" s="12">
        <v>30</v>
      </c>
      <c r="Z342" s="12">
        <v>17</v>
      </c>
      <c r="AA342" s="12">
        <f>SUM(U342:Z342)</f>
        <v>130</v>
      </c>
    </row>
    <row r="343" spans="1:27" ht="15">
      <c r="A343" s="214" t="s">
        <v>444</v>
      </c>
      <c r="B343" s="170"/>
      <c r="C343" s="420" t="s">
        <v>445</v>
      </c>
      <c r="D343" s="158" t="s">
        <v>294</v>
      </c>
      <c r="E343" s="372">
        <v>5.6</v>
      </c>
      <c r="F343" s="750"/>
      <c r="G343" s="495"/>
      <c r="H343" s="36"/>
      <c r="I343" s="157"/>
      <c r="J343" s="34"/>
      <c r="K343" s="315"/>
      <c r="L343" s="12">
        <v>140</v>
      </c>
      <c r="M343" s="12">
        <v>0.4</v>
      </c>
      <c r="N343" s="12">
        <f t="shared" si="8"/>
        <v>56</v>
      </c>
      <c r="O343" s="12">
        <v>0.1</v>
      </c>
      <c r="P343" s="12">
        <f>N343*O343</f>
        <v>5.6000000000000005</v>
      </c>
    </row>
    <row r="344" spans="1:27" ht="15">
      <c r="A344" s="214" t="s">
        <v>454</v>
      </c>
      <c r="B344" s="191"/>
      <c r="C344" s="420" t="s">
        <v>455</v>
      </c>
      <c r="D344" s="387" t="s">
        <v>37</v>
      </c>
      <c r="E344" s="356">
        <v>2.8</v>
      </c>
      <c r="F344" s="750"/>
      <c r="G344" s="159"/>
      <c r="H344" s="36"/>
      <c r="I344" s="157"/>
      <c r="J344" s="157"/>
      <c r="K344" s="327"/>
      <c r="L344" s="12">
        <v>140</v>
      </c>
      <c r="M344" s="12">
        <v>0.4</v>
      </c>
      <c r="N344" s="12">
        <f t="shared" si="8"/>
        <v>56</v>
      </c>
      <c r="O344" s="12">
        <v>0.05</v>
      </c>
      <c r="P344" s="12">
        <f>N344*O344</f>
        <v>2.8000000000000003</v>
      </c>
    </row>
    <row r="345" spans="1:27" ht="28.5">
      <c r="A345" s="214" t="s">
        <v>521</v>
      </c>
      <c r="B345" s="194"/>
      <c r="C345" s="420" t="s">
        <v>522</v>
      </c>
      <c r="D345" s="387" t="s">
        <v>20</v>
      </c>
      <c r="E345" s="356">
        <v>308</v>
      </c>
      <c r="F345" s="750"/>
      <c r="G345" s="159"/>
      <c r="H345" s="36"/>
      <c r="I345" s="157"/>
      <c r="J345" s="157"/>
      <c r="K345" s="327"/>
      <c r="L345" s="12">
        <v>140</v>
      </c>
      <c r="M345" s="12">
        <v>2.2000000000000002</v>
      </c>
      <c r="N345" s="12">
        <f t="shared" si="8"/>
        <v>308</v>
      </c>
    </row>
    <row r="346" spans="1:27" ht="15">
      <c r="A346" s="214" t="s">
        <v>297</v>
      </c>
      <c r="B346" s="191"/>
      <c r="C346" s="420" t="s">
        <v>298</v>
      </c>
      <c r="D346" s="387" t="s">
        <v>20</v>
      </c>
      <c r="E346" s="356">
        <v>644</v>
      </c>
      <c r="F346" s="750"/>
      <c r="G346" s="159"/>
      <c r="H346" s="36"/>
      <c r="I346" s="157"/>
      <c r="J346" s="157"/>
      <c r="K346" s="327"/>
      <c r="L346" s="12">
        <v>140</v>
      </c>
      <c r="M346" s="12">
        <v>2.2000000000000002</v>
      </c>
      <c r="N346" s="12">
        <f t="shared" si="8"/>
        <v>308</v>
      </c>
      <c r="O346" s="12">
        <v>2</v>
      </c>
      <c r="P346" s="12">
        <f>N346*O346</f>
        <v>616</v>
      </c>
      <c r="Q346" s="12">
        <v>0.2</v>
      </c>
      <c r="R346" s="12">
        <f>L346*Q346</f>
        <v>28</v>
      </c>
      <c r="S346" s="12">
        <f>R346+P346</f>
        <v>644</v>
      </c>
    </row>
    <row r="347" spans="1:27" ht="15">
      <c r="A347" s="214" t="s">
        <v>299</v>
      </c>
      <c r="B347" s="191"/>
      <c r="C347" s="420" t="s">
        <v>300</v>
      </c>
      <c r="D347" s="387" t="s">
        <v>20</v>
      </c>
      <c r="E347" s="356">
        <v>644</v>
      </c>
      <c r="F347" s="750"/>
      <c r="G347" s="159"/>
      <c r="H347" s="36"/>
      <c r="I347" s="157"/>
      <c r="J347" s="157"/>
      <c r="K347" s="327"/>
    </row>
    <row r="348" spans="1:27" ht="15">
      <c r="A348" s="214" t="s">
        <v>508</v>
      </c>
      <c r="B348" s="386"/>
      <c r="C348" s="420" t="s">
        <v>509</v>
      </c>
      <c r="D348" s="387" t="s">
        <v>20</v>
      </c>
      <c r="E348" s="356">
        <v>644</v>
      </c>
      <c r="F348" s="750"/>
      <c r="G348" s="159"/>
      <c r="H348" s="36"/>
      <c r="I348" s="157"/>
      <c r="J348" s="157"/>
      <c r="K348" s="327"/>
    </row>
    <row r="349" spans="1:27" ht="15">
      <c r="A349" s="126" t="s">
        <v>538</v>
      </c>
      <c r="B349" s="127" t="s">
        <v>539</v>
      </c>
      <c r="C349" s="128"/>
      <c r="D349" s="129" t="s">
        <v>15</v>
      </c>
      <c r="E349" s="130"/>
      <c r="F349" s="153"/>
      <c r="G349" s="218"/>
      <c r="H349" s="237"/>
      <c r="I349" s="165">
        <f>H350+H354+H367+H375+H378</f>
        <v>0</v>
      </c>
      <c r="J349" s="34"/>
      <c r="K349" s="315"/>
    </row>
    <row r="350" spans="1:27" customFormat="1" ht="15.75">
      <c r="A350" s="357" t="s">
        <v>540</v>
      </c>
      <c r="B350" s="358" t="s">
        <v>435</v>
      </c>
      <c r="C350" s="358"/>
      <c r="D350" s="358" t="s">
        <v>15</v>
      </c>
      <c r="E350" s="358"/>
      <c r="F350" s="358"/>
      <c r="G350" s="358"/>
      <c r="H350" s="359">
        <f>SUM(G351:G353)</f>
        <v>0</v>
      </c>
    </row>
    <row r="351" spans="1:27" customFormat="1" ht="15.75">
      <c r="A351" s="481" t="s">
        <v>436</v>
      </c>
      <c r="B351" s="482"/>
      <c r="C351" s="483" t="s">
        <v>437</v>
      </c>
      <c r="D351" s="484" t="s">
        <v>20</v>
      </c>
      <c r="E351" s="370">
        <v>160</v>
      </c>
      <c r="F351" s="750"/>
      <c r="G351" s="485"/>
    </row>
    <row r="352" spans="1:27" customFormat="1" ht="28.5">
      <c r="A352" s="481" t="s">
        <v>541</v>
      </c>
      <c r="B352" s="482"/>
      <c r="C352" s="483" t="s">
        <v>542</v>
      </c>
      <c r="D352" s="484" t="s">
        <v>294</v>
      </c>
      <c r="E352" s="370">
        <v>78.900000000000006</v>
      </c>
      <c r="F352" s="750"/>
      <c r="G352" s="485"/>
      <c r="H352" s="767"/>
    </row>
    <row r="353" spans="1:8" customFormat="1" ht="15.75">
      <c r="A353" s="481" t="s">
        <v>438</v>
      </c>
      <c r="B353" s="482"/>
      <c r="C353" s="483" t="s">
        <v>439</v>
      </c>
      <c r="D353" s="484" t="s">
        <v>294</v>
      </c>
      <c r="E353" s="370">
        <v>78.900000000000006</v>
      </c>
      <c r="F353" s="750"/>
      <c r="G353" s="485"/>
      <c r="H353" s="767"/>
    </row>
    <row r="354" spans="1:8" customFormat="1" ht="15.75">
      <c r="A354" s="357" t="s">
        <v>543</v>
      </c>
      <c r="B354" s="358" t="s">
        <v>441</v>
      </c>
      <c r="C354" s="358"/>
      <c r="D354" s="358" t="s">
        <v>15</v>
      </c>
      <c r="E354" s="358"/>
      <c r="F354" s="358"/>
      <c r="G354" s="358"/>
      <c r="H354" s="359">
        <f>SUM(G355:G366)</f>
        <v>0</v>
      </c>
    </row>
    <row r="355" spans="1:8" customFormat="1" ht="28.5">
      <c r="A355" s="339" t="s">
        <v>442</v>
      </c>
      <c r="B355" s="486"/>
      <c r="C355" s="487" t="s">
        <v>443</v>
      </c>
      <c r="D355" s="488" t="s">
        <v>294</v>
      </c>
      <c r="E355" s="370">
        <v>48.35</v>
      </c>
      <c r="F355" s="750"/>
      <c r="G355" s="489"/>
    </row>
    <row r="356" spans="1:8" customFormat="1" ht="15.75">
      <c r="A356" s="339" t="s">
        <v>444</v>
      </c>
      <c r="B356" s="486"/>
      <c r="C356" s="487" t="s">
        <v>445</v>
      </c>
      <c r="D356" s="488" t="s">
        <v>294</v>
      </c>
      <c r="E356" s="370">
        <v>24.13</v>
      </c>
      <c r="F356" s="750"/>
      <c r="G356" s="489"/>
    </row>
    <row r="357" spans="1:8" customFormat="1" ht="15.75">
      <c r="A357" s="339" t="s">
        <v>446</v>
      </c>
      <c r="B357" s="486"/>
      <c r="C357" s="487" t="s">
        <v>447</v>
      </c>
      <c r="D357" s="488" t="s">
        <v>20</v>
      </c>
      <c r="E357" s="370">
        <v>77.959999999999994</v>
      </c>
      <c r="F357" s="750"/>
      <c r="G357" s="489"/>
    </row>
    <row r="358" spans="1:8" customFormat="1" ht="15.75">
      <c r="A358" s="339" t="s">
        <v>448</v>
      </c>
      <c r="B358" s="486"/>
      <c r="C358" s="487" t="s">
        <v>449</v>
      </c>
      <c r="D358" s="488" t="s">
        <v>379</v>
      </c>
      <c r="E358" s="370">
        <v>2469.5300000000002</v>
      </c>
      <c r="F358" s="750"/>
      <c r="G358" s="489"/>
    </row>
    <row r="359" spans="1:8" customFormat="1" ht="15.75">
      <c r="A359" s="496" t="s">
        <v>450</v>
      </c>
      <c r="B359" s="486"/>
      <c r="C359" s="386" t="s">
        <v>451</v>
      </c>
      <c r="D359" s="488" t="s">
        <v>31</v>
      </c>
      <c r="E359" s="370">
        <v>16</v>
      </c>
      <c r="F359" s="751"/>
      <c r="G359" s="489"/>
      <c r="H359" s="517"/>
    </row>
    <row r="360" spans="1:8" customFormat="1" ht="15.75">
      <c r="A360" s="491" t="s">
        <v>158</v>
      </c>
      <c r="B360" s="492"/>
      <c r="C360" s="386" t="s">
        <v>159</v>
      </c>
      <c r="D360" s="488" t="s">
        <v>294</v>
      </c>
      <c r="E360" s="370">
        <v>28</v>
      </c>
      <c r="F360" s="750"/>
      <c r="G360" s="489"/>
      <c r="H360" s="767"/>
    </row>
    <row r="361" spans="1:8" customFormat="1" ht="15.75">
      <c r="A361" s="339" t="s">
        <v>452</v>
      </c>
      <c r="B361" s="486"/>
      <c r="C361" s="487" t="s">
        <v>453</v>
      </c>
      <c r="D361" s="488" t="s">
        <v>294</v>
      </c>
      <c r="E361" s="370">
        <v>28</v>
      </c>
      <c r="F361" s="750"/>
      <c r="G361" s="489"/>
      <c r="H361" s="767"/>
    </row>
    <row r="362" spans="1:8" customFormat="1" ht="15.75">
      <c r="A362" s="339" t="s">
        <v>454</v>
      </c>
      <c r="B362" s="486"/>
      <c r="C362" s="487" t="s">
        <v>455</v>
      </c>
      <c r="D362" s="488" t="s">
        <v>294</v>
      </c>
      <c r="E362" s="370">
        <v>1.5</v>
      </c>
      <c r="F362" s="750"/>
      <c r="G362" s="489"/>
      <c r="H362" s="767"/>
    </row>
    <row r="363" spans="1:8" customFormat="1" ht="28.5">
      <c r="A363" s="339" t="s">
        <v>456</v>
      </c>
      <c r="B363" s="486"/>
      <c r="C363" s="487" t="s">
        <v>457</v>
      </c>
      <c r="D363" s="488" t="s">
        <v>294</v>
      </c>
      <c r="E363" s="370">
        <v>1.5</v>
      </c>
      <c r="F363" s="750"/>
      <c r="G363" s="489"/>
      <c r="H363" s="767"/>
    </row>
    <row r="364" spans="1:8" customFormat="1" ht="28.5">
      <c r="A364" s="339" t="s">
        <v>394</v>
      </c>
      <c r="B364" s="486"/>
      <c r="C364" s="487" t="s">
        <v>395</v>
      </c>
      <c r="D364" s="488" t="s">
        <v>23</v>
      </c>
      <c r="E364" s="370">
        <v>42.88</v>
      </c>
      <c r="F364" s="750"/>
      <c r="G364" s="489"/>
      <c r="H364" s="403"/>
    </row>
    <row r="365" spans="1:8" customFormat="1" ht="15.75">
      <c r="A365" s="493" t="s">
        <v>151</v>
      </c>
      <c r="B365" s="170"/>
      <c r="C365" s="168" t="s">
        <v>458</v>
      </c>
      <c r="D365" s="158" t="s">
        <v>153</v>
      </c>
      <c r="E365" s="346">
        <v>106.66</v>
      </c>
      <c r="F365" s="750"/>
      <c r="G365" s="489"/>
      <c r="H365" s="403"/>
    </row>
    <row r="366" spans="1:8" customFormat="1" ht="15.75">
      <c r="A366" s="339" t="s">
        <v>459</v>
      </c>
      <c r="B366" s="486"/>
      <c r="C366" s="487" t="s">
        <v>460</v>
      </c>
      <c r="D366" s="488" t="s">
        <v>294</v>
      </c>
      <c r="E366" s="370">
        <v>16</v>
      </c>
      <c r="F366" s="750"/>
      <c r="G366" s="489"/>
      <c r="H366" s="403"/>
    </row>
    <row r="367" spans="1:8" customFormat="1" ht="15.75">
      <c r="A367" s="357" t="s">
        <v>544</v>
      </c>
      <c r="B367" s="358" t="s">
        <v>462</v>
      </c>
      <c r="C367" s="358"/>
      <c r="D367" s="358" t="s">
        <v>15</v>
      </c>
      <c r="E367" s="358"/>
      <c r="F367" s="358"/>
      <c r="G367" s="358"/>
      <c r="H367" s="359">
        <f>SUM(G368:G374)</f>
        <v>0</v>
      </c>
    </row>
    <row r="368" spans="1:8" customFormat="1" ht="28.5">
      <c r="A368" s="214" t="s">
        <v>463</v>
      </c>
      <c r="B368" s="170"/>
      <c r="C368" s="421" t="s">
        <v>464</v>
      </c>
      <c r="D368" s="158" t="s">
        <v>153</v>
      </c>
      <c r="E368" s="370">
        <v>4699.8</v>
      </c>
      <c r="F368" s="750"/>
      <c r="G368" s="494"/>
    </row>
    <row r="369" spans="1:16" customFormat="1" ht="29.25">
      <c r="A369" s="493" t="s">
        <v>465</v>
      </c>
      <c r="B369" s="170"/>
      <c r="C369" s="168" t="s">
        <v>545</v>
      </c>
      <c r="D369" s="158" t="s">
        <v>23</v>
      </c>
      <c r="E369" s="370">
        <v>160</v>
      </c>
      <c r="F369" s="750"/>
      <c r="G369" s="494"/>
    </row>
    <row r="370" spans="1:16" customFormat="1" ht="15.75">
      <c r="A370" s="493" t="s">
        <v>391</v>
      </c>
      <c r="B370" s="492"/>
      <c r="C370" s="168" t="s">
        <v>546</v>
      </c>
      <c r="D370" s="158" t="s">
        <v>37</v>
      </c>
      <c r="E370" s="370">
        <v>8</v>
      </c>
      <c r="F370" s="750"/>
      <c r="G370" s="494"/>
      <c r="L370">
        <v>160</v>
      </c>
      <c r="M370">
        <v>0.05</v>
      </c>
      <c r="N370">
        <f>L370*M370</f>
        <v>8</v>
      </c>
    </row>
    <row r="371" spans="1:16" customFormat="1" ht="15.75">
      <c r="A371" s="493" t="s">
        <v>151</v>
      </c>
      <c r="B371" s="170"/>
      <c r="C371" s="168" t="s">
        <v>152</v>
      </c>
      <c r="D371" s="158" t="s">
        <v>153</v>
      </c>
      <c r="E371" s="370">
        <v>160.66</v>
      </c>
      <c r="F371" s="750"/>
      <c r="G371" s="494"/>
    </row>
    <row r="372" spans="1:16" customFormat="1" ht="15.75">
      <c r="A372" s="339" t="s">
        <v>448</v>
      </c>
      <c r="B372" s="486"/>
      <c r="C372" s="487" t="s">
        <v>449</v>
      </c>
      <c r="D372" s="488" t="s">
        <v>379</v>
      </c>
      <c r="E372" s="370">
        <v>83.25</v>
      </c>
      <c r="F372" s="750"/>
      <c r="G372" s="489"/>
    </row>
    <row r="373" spans="1:16" customFormat="1" ht="15.75">
      <c r="A373" s="493" t="s">
        <v>467</v>
      </c>
      <c r="B373" s="170"/>
      <c r="C373" s="168" t="s">
        <v>468</v>
      </c>
      <c r="D373" s="158" t="s">
        <v>23</v>
      </c>
      <c r="E373" s="370">
        <v>21.23</v>
      </c>
      <c r="F373" s="750"/>
      <c r="G373" s="494"/>
    </row>
    <row r="374" spans="1:16" customFormat="1" ht="15.75">
      <c r="A374" s="228" t="s">
        <v>158</v>
      </c>
      <c r="B374" s="404"/>
      <c r="C374" s="242" t="s">
        <v>547</v>
      </c>
      <c r="D374" s="243" t="s">
        <v>37</v>
      </c>
      <c r="E374" s="370">
        <v>32</v>
      </c>
      <c r="F374" s="750"/>
      <c r="G374" s="245"/>
    </row>
    <row r="375" spans="1:16" ht="15">
      <c r="A375" s="357" t="s">
        <v>548</v>
      </c>
      <c r="B375" s="358" t="s">
        <v>472</v>
      </c>
      <c r="C375" s="358"/>
      <c r="D375" s="358" t="s">
        <v>15</v>
      </c>
      <c r="E375" s="358"/>
      <c r="F375" s="358"/>
      <c r="G375" s="358"/>
      <c r="H375" s="39">
        <f>SUM(G376:G377)</f>
        <v>0</v>
      </c>
      <c r="I375" s="137"/>
      <c r="J375" s="137"/>
      <c r="K375" s="322"/>
      <c r="P375" s="12" t="s">
        <v>473</v>
      </c>
    </row>
    <row r="376" spans="1:16" ht="15.75">
      <c r="A376" s="491" t="s">
        <v>386</v>
      </c>
      <c r="B376" s="492"/>
      <c r="C376" s="511" t="s">
        <v>549</v>
      </c>
      <c r="D376" s="512" t="s">
        <v>20</v>
      </c>
      <c r="E376" s="370">
        <v>160</v>
      </c>
      <c r="F376" s="750"/>
      <c r="G376" s="513"/>
      <c r="H376"/>
      <c r="I376" s="137"/>
      <c r="J376" s="137"/>
      <c r="K376" s="410"/>
    </row>
    <row r="377" spans="1:16" customFormat="1" ht="29.25">
      <c r="A377" s="491" t="s">
        <v>474</v>
      </c>
      <c r="B377" s="514"/>
      <c r="C377" s="511" t="s">
        <v>475</v>
      </c>
      <c r="D377" s="158" t="s">
        <v>23</v>
      </c>
      <c r="E377" s="370">
        <v>160</v>
      </c>
      <c r="F377" s="750"/>
      <c r="G377" s="494"/>
    </row>
    <row r="378" spans="1:16" ht="15">
      <c r="A378" s="357" t="s">
        <v>550</v>
      </c>
      <c r="B378" s="358" t="s">
        <v>551</v>
      </c>
      <c r="C378" s="358"/>
      <c r="D378" s="358" t="s">
        <v>15</v>
      </c>
      <c r="E378" s="358"/>
      <c r="F378" s="358"/>
      <c r="G378" s="358"/>
      <c r="H378" s="39">
        <f>SUM(G379:G383)</f>
        <v>0</v>
      </c>
      <c r="I378" s="137"/>
      <c r="J378" s="137"/>
      <c r="K378" s="322"/>
      <c r="P378" s="12" t="s">
        <v>473</v>
      </c>
    </row>
    <row r="379" spans="1:16" ht="28.5">
      <c r="A379" s="481" t="s">
        <v>478</v>
      </c>
      <c r="B379" s="482"/>
      <c r="C379" s="483" t="s">
        <v>479</v>
      </c>
      <c r="D379" s="484" t="s">
        <v>20</v>
      </c>
      <c r="E379" s="370">
        <v>210</v>
      </c>
      <c r="F379" s="750"/>
      <c r="G379" s="485"/>
      <c r="H379"/>
      <c r="I379" s="137"/>
      <c r="J379" s="137"/>
      <c r="K379" s="410"/>
    </row>
    <row r="380" spans="1:16" customFormat="1" ht="15.75">
      <c r="A380" s="481" t="s">
        <v>292</v>
      </c>
      <c r="B380" s="482"/>
      <c r="C380" s="483" t="s">
        <v>293</v>
      </c>
      <c r="D380" s="484" t="s">
        <v>294</v>
      </c>
      <c r="E380" s="370">
        <v>1.2</v>
      </c>
      <c r="F380" s="750"/>
      <c r="G380" s="485"/>
    </row>
    <row r="381" spans="1:16" customFormat="1" ht="15.75">
      <c r="A381" s="481" t="s">
        <v>297</v>
      </c>
      <c r="B381" s="515"/>
      <c r="C381" s="516" t="s">
        <v>298</v>
      </c>
      <c r="D381" s="484" t="s">
        <v>23</v>
      </c>
      <c r="E381" s="370">
        <v>570</v>
      </c>
      <c r="F381" s="750"/>
      <c r="G381" s="485"/>
    </row>
    <row r="382" spans="1:16" customFormat="1" ht="15.75">
      <c r="A382" s="481" t="s">
        <v>299</v>
      </c>
      <c r="B382" s="482"/>
      <c r="C382" s="483" t="s">
        <v>480</v>
      </c>
      <c r="D382" s="484" t="s">
        <v>23</v>
      </c>
      <c r="E382" s="370">
        <v>570</v>
      </c>
      <c r="F382" s="750"/>
      <c r="G382" s="485"/>
    </row>
    <row r="383" spans="1:16" customFormat="1" ht="15.75">
      <c r="A383" s="481" t="s">
        <v>481</v>
      </c>
      <c r="B383" s="492"/>
      <c r="C383" s="483" t="s">
        <v>482</v>
      </c>
      <c r="D383" s="484" t="s">
        <v>23</v>
      </c>
      <c r="E383" s="370">
        <v>570</v>
      </c>
      <c r="F383" s="750"/>
      <c r="G383" s="485"/>
    </row>
    <row r="384" spans="1:16" ht="15">
      <c r="A384" s="24" t="s">
        <v>552</v>
      </c>
      <c r="B384" s="25" t="s">
        <v>553</v>
      </c>
      <c r="C384" s="25"/>
      <c r="D384" s="27"/>
      <c r="E384" s="205"/>
      <c r="F384" s="29"/>
      <c r="G384" s="216"/>
      <c r="H384" s="233"/>
      <c r="I384" s="202"/>
      <c r="J384" s="34"/>
      <c r="K384" s="315"/>
    </row>
    <row r="385" spans="1:11" ht="18" customHeight="1">
      <c r="A385" s="138" t="s">
        <v>554</v>
      </c>
      <c r="B385" s="38" t="s">
        <v>555</v>
      </c>
      <c r="C385" s="38"/>
      <c r="D385" s="161" t="s">
        <v>15</v>
      </c>
      <c r="E385" s="207"/>
      <c r="F385" s="163"/>
      <c r="G385" s="163"/>
      <c r="H385" s="39">
        <f>SUM(G386:G397)</f>
        <v>0</v>
      </c>
      <c r="I385" s="34"/>
      <c r="J385" s="23"/>
      <c r="K385" s="314"/>
    </row>
    <row r="386" spans="1:11" ht="29.25">
      <c r="A386" s="339" t="s">
        <v>556</v>
      </c>
      <c r="B386" s="517"/>
      <c r="C386" s="168" t="s">
        <v>557</v>
      </c>
      <c r="D386" s="158" t="s">
        <v>31</v>
      </c>
      <c r="E386" s="346">
        <v>284.02</v>
      </c>
      <c r="F386" s="750"/>
      <c r="G386" s="494"/>
      <c r="H386" s="36"/>
      <c r="I386" s="249"/>
      <c r="J386" s="250"/>
      <c r="K386" s="315"/>
    </row>
    <row r="387" spans="1:11" ht="29.25">
      <c r="A387" s="339" t="s">
        <v>558</v>
      </c>
      <c r="B387" s="517"/>
      <c r="C387" s="168" t="s">
        <v>559</v>
      </c>
      <c r="D387" s="158" t="s">
        <v>31</v>
      </c>
      <c r="E387" s="346">
        <v>498.52</v>
      </c>
      <c r="F387" s="750"/>
      <c r="G387" s="494"/>
      <c r="H387" s="36"/>
      <c r="I387" s="249"/>
      <c r="J387" s="250"/>
      <c r="K387" s="315"/>
    </row>
    <row r="388" spans="1:11" ht="29.25">
      <c r="A388" s="339" t="s">
        <v>560</v>
      </c>
      <c r="B388" s="517"/>
      <c r="C388" s="168" t="s">
        <v>561</v>
      </c>
      <c r="D388" s="158" t="s">
        <v>31</v>
      </c>
      <c r="E388" s="346">
        <v>148</v>
      </c>
      <c r="F388" s="750"/>
      <c r="G388" s="494"/>
      <c r="H388" s="36"/>
      <c r="I388" s="249"/>
      <c r="J388" s="250"/>
      <c r="K388" s="316"/>
    </row>
    <row r="389" spans="1:11" ht="29.25">
      <c r="A389" s="339" t="s">
        <v>562</v>
      </c>
      <c r="B389" s="517"/>
      <c r="C389" s="168" t="s">
        <v>563</v>
      </c>
      <c r="D389" s="158" t="s">
        <v>31</v>
      </c>
      <c r="E389" s="346">
        <v>225</v>
      </c>
      <c r="F389" s="750"/>
      <c r="G389" s="494"/>
      <c r="H389" s="36"/>
      <c r="I389" s="249"/>
      <c r="J389" s="250"/>
      <c r="K389" s="316"/>
    </row>
    <row r="390" spans="1:11" ht="29.25">
      <c r="A390" s="339" t="s">
        <v>564</v>
      </c>
      <c r="B390" s="517"/>
      <c r="C390" s="168" t="s">
        <v>565</v>
      </c>
      <c r="D390" s="158" t="s">
        <v>62</v>
      </c>
      <c r="E390" s="346">
        <v>22</v>
      </c>
      <c r="F390" s="750"/>
      <c r="G390" s="494"/>
      <c r="H390" s="36"/>
      <c r="I390" s="249"/>
      <c r="J390" s="250"/>
      <c r="K390" s="316"/>
    </row>
    <row r="391" spans="1:11" ht="29.25">
      <c r="A391" s="339" t="s">
        <v>566</v>
      </c>
      <c r="B391" s="517"/>
      <c r="C391" s="168" t="s">
        <v>567</v>
      </c>
      <c r="D391" s="158" t="s">
        <v>62</v>
      </c>
      <c r="E391" s="346">
        <v>26</v>
      </c>
      <c r="F391" s="750"/>
      <c r="G391" s="494"/>
      <c r="H391" s="36"/>
      <c r="I391" s="249"/>
      <c r="J391" s="250"/>
      <c r="K391" s="316"/>
    </row>
    <row r="392" spans="1:11" ht="29.25">
      <c r="A392" s="339" t="s">
        <v>568</v>
      </c>
      <c r="B392" s="517"/>
      <c r="C392" s="168" t="s">
        <v>569</v>
      </c>
      <c r="D392" s="158" t="s">
        <v>62</v>
      </c>
      <c r="E392" s="346">
        <v>6</v>
      </c>
      <c r="F392" s="750"/>
      <c r="G392" s="494"/>
      <c r="H392" s="36"/>
      <c r="I392" s="249"/>
      <c r="J392" s="250"/>
      <c r="K392" s="316"/>
    </row>
    <row r="393" spans="1:11" ht="29.25">
      <c r="A393" s="339" t="s">
        <v>570</v>
      </c>
      <c r="B393" s="517"/>
      <c r="C393" s="168" t="s">
        <v>571</v>
      </c>
      <c r="D393" s="158" t="s">
        <v>62</v>
      </c>
      <c r="E393" s="346">
        <v>2</v>
      </c>
      <c r="F393" s="750"/>
      <c r="G393" s="494"/>
      <c r="H393" s="36"/>
      <c r="I393" s="249"/>
      <c r="J393" s="250"/>
      <c r="K393" s="316"/>
    </row>
    <row r="394" spans="1:11" ht="28.5">
      <c r="A394" s="214" t="s">
        <v>572</v>
      </c>
      <c r="B394" s="191"/>
      <c r="C394" s="386" t="s">
        <v>573</v>
      </c>
      <c r="D394" s="158" t="s">
        <v>31</v>
      </c>
      <c r="E394" s="346">
        <v>1</v>
      </c>
      <c r="F394" s="750"/>
      <c r="G394" s="159"/>
      <c r="H394" s="36"/>
      <c r="I394" s="249"/>
      <c r="J394" s="250"/>
      <c r="K394" s="316"/>
    </row>
    <row r="395" spans="1:11" ht="15.75">
      <c r="A395" s="339" t="s">
        <v>574</v>
      </c>
      <c r="B395" s="517"/>
      <c r="C395" s="168" t="s">
        <v>575</v>
      </c>
      <c r="D395" s="158" t="s">
        <v>62</v>
      </c>
      <c r="E395" s="346">
        <v>1</v>
      </c>
      <c r="F395" s="750"/>
      <c r="G395" s="494"/>
      <c r="H395" s="36"/>
      <c r="I395" s="249"/>
      <c r="J395" s="250"/>
      <c r="K395" s="316"/>
    </row>
    <row r="396" spans="1:11" ht="29.25">
      <c r="A396" s="339" t="s">
        <v>576</v>
      </c>
      <c r="B396" s="517"/>
      <c r="C396" s="168" t="s">
        <v>577</v>
      </c>
      <c r="D396" s="158" t="s">
        <v>62</v>
      </c>
      <c r="E396" s="346">
        <v>2</v>
      </c>
      <c r="F396" s="750"/>
      <c r="G396" s="494"/>
      <c r="H396" s="36"/>
      <c r="I396" s="249"/>
      <c r="J396" s="250"/>
      <c r="K396" s="316"/>
    </row>
    <row r="397" spans="1:11" ht="29.25">
      <c r="A397" s="339" t="s">
        <v>578</v>
      </c>
      <c r="B397" s="517"/>
      <c r="C397" s="168" t="s">
        <v>579</v>
      </c>
      <c r="D397" s="158" t="s">
        <v>62</v>
      </c>
      <c r="E397" s="346">
        <v>2</v>
      </c>
      <c r="F397" s="750"/>
      <c r="G397" s="494"/>
      <c r="H397" s="36"/>
      <c r="I397" s="36"/>
      <c r="J397" s="36"/>
      <c r="K397" s="316"/>
    </row>
    <row r="398" spans="1:11" ht="15">
      <c r="A398" s="138" t="s">
        <v>580</v>
      </c>
      <c r="B398" s="38" t="s">
        <v>581</v>
      </c>
      <c r="C398" s="38"/>
      <c r="D398" s="161" t="s">
        <v>15</v>
      </c>
      <c r="E398" s="207"/>
      <c r="F398" s="163"/>
      <c r="G398" s="163"/>
      <c r="H398" s="39">
        <f>SUM(G399:G404)</f>
        <v>0</v>
      </c>
      <c r="I398" s="36"/>
      <c r="J398" s="36"/>
      <c r="K398" s="316"/>
    </row>
    <row r="399" spans="1:11" ht="29.25">
      <c r="A399" s="339" t="s">
        <v>582</v>
      </c>
      <c r="B399" s="517"/>
      <c r="C399" s="168" t="s">
        <v>583</v>
      </c>
      <c r="D399" s="158" t="s">
        <v>31</v>
      </c>
      <c r="E399" s="356">
        <v>387.42</v>
      </c>
      <c r="F399" s="750"/>
      <c r="G399" s="494"/>
      <c r="H399" s="36"/>
      <c r="I399" s="36"/>
      <c r="J399" s="36"/>
      <c r="K399" s="316"/>
    </row>
    <row r="400" spans="1:11" ht="30" customHeight="1">
      <c r="A400" s="339" t="s">
        <v>584</v>
      </c>
      <c r="B400" s="517"/>
      <c r="C400" s="168" t="s">
        <v>585</v>
      </c>
      <c r="D400" s="158" t="s">
        <v>31</v>
      </c>
      <c r="E400" s="356">
        <v>187.85</v>
      </c>
      <c r="F400" s="750"/>
      <c r="G400" s="494"/>
      <c r="H400" s="36"/>
      <c r="I400" s="36"/>
      <c r="J400" s="36"/>
      <c r="K400" s="316"/>
    </row>
    <row r="401" spans="1:20" ht="29.25">
      <c r="A401" s="339" t="s">
        <v>586</v>
      </c>
      <c r="B401" s="517"/>
      <c r="C401" s="168" t="s">
        <v>587</v>
      </c>
      <c r="D401" s="158" t="s">
        <v>31</v>
      </c>
      <c r="E401" s="356">
        <v>316.13</v>
      </c>
      <c r="F401" s="750"/>
      <c r="G401" s="494"/>
      <c r="H401" s="36"/>
      <c r="I401" s="36"/>
      <c r="J401" s="36"/>
      <c r="K401" s="316"/>
    </row>
    <row r="402" spans="1:20" ht="29.25">
      <c r="A402" s="518" t="s">
        <v>588</v>
      </c>
      <c r="B402" s="519"/>
      <c r="C402" s="520" t="s">
        <v>589</v>
      </c>
      <c r="D402" s="521" t="s">
        <v>31</v>
      </c>
      <c r="E402" s="356">
        <v>112</v>
      </c>
      <c r="F402" s="750"/>
      <c r="G402" s="522"/>
      <c r="H402" s="36"/>
      <c r="I402" s="23"/>
      <c r="J402" s="23"/>
      <c r="K402" s="314"/>
    </row>
    <row r="403" spans="1:20" ht="15.75">
      <c r="A403" s="339" t="s">
        <v>590</v>
      </c>
      <c r="B403" s="517"/>
      <c r="C403" s="168" t="s">
        <v>591</v>
      </c>
      <c r="D403" s="158" t="s">
        <v>62</v>
      </c>
      <c r="E403" s="356">
        <v>42</v>
      </c>
      <c r="F403" s="750"/>
      <c r="G403" s="494"/>
      <c r="H403" s="36"/>
      <c r="I403" s="36"/>
      <c r="J403" s="36"/>
      <c r="K403" s="316"/>
    </row>
    <row r="404" spans="1:20" ht="15.75">
      <c r="A404" s="339" t="s">
        <v>592</v>
      </c>
      <c r="B404" s="517"/>
      <c r="C404" s="168" t="s">
        <v>593</v>
      </c>
      <c r="D404" s="158" t="s">
        <v>62</v>
      </c>
      <c r="E404" s="356">
        <v>6</v>
      </c>
      <c r="F404" s="750"/>
      <c r="G404" s="494"/>
      <c r="H404" s="36"/>
      <c r="I404" s="36"/>
      <c r="J404" s="36"/>
      <c r="K404" s="316"/>
    </row>
    <row r="405" spans="1:20" ht="17.100000000000001" customHeight="1">
      <c r="A405" s="138" t="s">
        <v>594</v>
      </c>
      <c r="B405" s="38" t="s">
        <v>595</v>
      </c>
      <c r="C405" s="38"/>
      <c r="D405" s="161" t="s">
        <v>15</v>
      </c>
      <c r="E405" s="207"/>
      <c r="F405" s="163"/>
      <c r="G405" s="163"/>
      <c r="H405" s="39"/>
      <c r="I405" s="36"/>
      <c r="J405" s="36"/>
      <c r="K405" s="316"/>
    </row>
    <row r="406" spans="1:20" ht="15.75">
      <c r="A406" s="339" t="s">
        <v>596</v>
      </c>
      <c r="B406" s="517"/>
      <c r="C406" s="168" t="s">
        <v>597</v>
      </c>
      <c r="D406" s="158" t="s">
        <v>62</v>
      </c>
      <c r="E406" s="356">
        <v>3</v>
      </c>
      <c r="F406" s="192"/>
      <c r="G406" s="494"/>
      <c r="H406" s="34"/>
      <c r="I406" s="36"/>
      <c r="J406" s="36"/>
      <c r="K406" s="316"/>
    </row>
    <row r="407" spans="1:20" ht="29.25">
      <c r="A407" s="339" t="s">
        <v>442</v>
      </c>
      <c r="B407" s="517"/>
      <c r="C407" s="168" t="s">
        <v>443</v>
      </c>
      <c r="D407" s="158" t="s">
        <v>37</v>
      </c>
      <c r="E407" s="356">
        <v>7.8</v>
      </c>
      <c r="F407" s="750"/>
      <c r="G407" s="494"/>
      <c r="H407" s="36"/>
      <c r="I407" s="34"/>
      <c r="J407" s="34"/>
      <c r="K407" s="315"/>
      <c r="L407" s="12">
        <v>0.9</v>
      </c>
      <c r="M407" s="12">
        <v>0.9</v>
      </c>
      <c r="N407" s="12">
        <f>L407*M407</f>
        <v>0.81</v>
      </c>
      <c r="O407" s="12">
        <v>0.7</v>
      </c>
      <c r="P407" s="12">
        <f>N407*O407</f>
        <v>0.56699999999999995</v>
      </c>
      <c r="Q407" s="12" t="s">
        <v>598</v>
      </c>
      <c r="S407" s="12">
        <v>5</v>
      </c>
      <c r="T407" s="12">
        <f>P407*S407</f>
        <v>2.835</v>
      </c>
    </row>
    <row r="408" spans="1:20" ht="15.75">
      <c r="A408" s="339" t="s">
        <v>599</v>
      </c>
      <c r="B408" s="517"/>
      <c r="C408" s="168" t="s">
        <v>600</v>
      </c>
      <c r="D408" s="158" t="s">
        <v>37</v>
      </c>
      <c r="E408" s="356">
        <v>5.04</v>
      </c>
      <c r="F408" s="750"/>
      <c r="G408" s="494"/>
      <c r="H408" s="36"/>
      <c r="I408" s="34"/>
      <c r="J408" s="23"/>
      <c r="K408" s="314"/>
      <c r="L408" s="12">
        <v>1.4</v>
      </c>
      <c r="M408" s="12">
        <v>0.2</v>
      </c>
      <c r="P408" s="12">
        <f>L408*M408</f>
        <v>0.27999999999999997</v>
      </c>
      <c r="Q408" s="12" t="s">
        <v>601</v>
      </c>
      <c r="S408" s="12">
        <v>14</v>
      </c>
      <c r="T408" s="12">
        <f t="shared" ref="T408:T417" si="9">P408*S408</f>
        <v>3.9199999999999995</v>
      </c>
    </row>
    <row r="409" spans="1:20" ht="15.75">
      <c r="A409" s="339" t="s">
        <v>454</v>
      </c>
      <c r="B409" s="517"/>
      <c r="C409" s="168" t="s">
        <v>455</v>
      </c>
      <c r="D409" s="158" t="s">
        <v>37</v>
      </c>
      <c r="E409" s="356">
        <v>1</v>
      </c>
      <c r="F409" s="750"/>
      <c r="G409" s="494"/>
      <c r="H409" s="36"/>
      <c r="I409" s="23"/>
      <c r="J409" s="34"/>
      <c r="K409" s="315"/>
      <c r="L409" s="12">
        <v>1</v>
      </c>
      <c r="M409" s="12">
        <v>1</v>
      </c>
      <c r="N409" s="12">
        <f t="shared" ref="N409:N414" si="10">L409*M409</f>
        <v>1</v>
      </c>
      <c r="O409" s="12">
        <v>0.1</v>
      </c>
      <c r="P409" s="12">
        <f t="shared" ref="P409:P414" si="11">N409*O409</f>
        <v>0.1</v>
      </c>
      <c r="Q409" s="12" t="s">
        <v>602</v>
      </c>
      <c r="S409" s="12">
        <v>14</v>
      </c>
      <c r="T409" s="12">
        <f t="shared" si="9"/>
        <v>1.4000000000000001</v>
      </c>
    </row>
    <row r="410" spans="1:20" ht="15.75">
      <c r="A410" s="339" t="s">
        <v>446</v>
      </c>
      <c r="B410" s="517"/>
      <c r="C410" s="168" t="s">
        <v>447</v>
      </c>
      <c r="D410" s="158" t="s">
        <v>23</v>
      </c>
      <c r="E410" s="356">
        <v>1.8</v>
      </c>
      <c r="F410" s="750"/>
      <c r="G410" s="494"/>
      <c r="H410" s="36"/>
      <c r="I410" s="34"/>
      <c r="J410" s="34"/>
      <c r="K410" s="315"/>
      <c r="L410" s="12">
        <v>1.2</v>
      </c>
      <c r="M410" s="12">
        <v>1.2</v>
      </c>
      <c r="N410" s="12">
        <f t="shared" si="10"/>
        <v>1.44</v>
      </c>
      <c r="O410" s="12">
        <v>0.2</v>
      </c>
      <c r="P410" s="12">
        <f t="shared" si="11"/>
        <v>0.28799999999999998</v>
      </c>
      <c r="Q410" s="12" t="s">
        <v>603</v>
      </c>
      <c r="S410" s="12">
        <v>14</v>
      </c>
      <c r="T410" s="12">
        <f t="shared" si="9"/>
        <v>4.032</v>
      </c>
    </row>
    <row r="411" spans="1:20" ht="15.75">
      <c r="A411" s="339" t="s">
        <v>604</v>
      </c>
      <c r="B411" s="517"/>
      <c r="C411" s="168" t="s">
        <v>605</v>
      </c>
      <c r="D411" s="158" t="s">
        <v>23</v>
      </c>
      <c r="E411" s="356">
        <v>12</v>
      </c>
      <c r="F411" s="750"/>
      <c r="G411" s="494"/>
      <c r="H411" s="36"/>
      <c r="I411" s="34"/>
      <c r="J411" s="34"/>
      <c r="K411" s="315"/>
      <c r="L411" s="12">
        <v>1.2</v>
      </c>
      <c r="M411" s="12">
        <v>1.5</v>
      </c>
      <c r="N411" s="12">
        <f t="shared" si="10"/>
        <v>1.7999999999999998</v>
      </c>
      <c r="O411" s="12">
        <v>4</v>
      </c>
      <c r="P411" s="12">
        <f t="shared" si="11"/>
        <v>7.1999999999999993</v>
      </c>
      <c r="Q411" s="12" t="s">
        <v>606</v>
      </c>
      <c r="S411" s="12">
        <v>14</v>
      </c>
      <c r="T411" s="12">
        <f t="shared" si="9"/>
        <v>100.79999999999998</v>
      </c>
    </row>
    <row r="412" spans="1:20" ht="15.75">
      <c r="A412" s="339" t="s">
        <v>607</v>
      </c>
      <c r="B412" s="517"/>
      <c r="C412" s="168" t="s">
        <v>608</v>
      </c>
      <c r="D412" s="158" t="s">
        <v>37</v>
      </c>
      <c r="E412" s="356">
        <v>0.28999999999999998</v>
      </c>
      <c r="F412" s="750"/>
      <c r="G412" s="494"/>
      <c r="H412" s="36"/>
      <c r="I412" s="23"/>
      <c r="J412" s="34"/>
      <c r="K412" s="315"/>
      <c r="L412" s="12">
        <v>1.2</v>
      </c>
      <c r="M412" s="12">
        <v>1.2</v>
      </c>
      <c r="N412" s="12">
        <f t="shared" si="10"/>
        <v>1.44</v>
      </c>
      <c r="O412" s="12">
        <v>0.1</v>
      </c>
      <c r="P412" s="12">
        <f t="shared" si="11"/>
        <v>0.14399999999999999</v>
      </c>
      <c r="Q412" s="12" t="s">
        <v>609</v>
      </c>
      <c r="S412" s="12">
        <v>14</v>
      </c>
      <c r="T412" s="12">
        <f t="shared" si="9"/>
        <v>2.016</v>
      </c>
    </row>
    <row r="413" spans="1:20" ht="15.75">
      <c r="A413" s="339" t="s">
        <v>610</v>
      </c>
      <c r="B413" s="517"/>
      <c r="C413" s="168" t="s">
        <v>611</v>
      </c>
      <c r="D413" s="158" t="s">
        <v>23</v>
      </c>
      <c r="E413" s="356">
        <v>20.16</v>
      </c>
      <c r="F413" s="750"/>
      <c r="G413" s="494"/>
      <c r="H413" s="36"/>
      <c r="I413" s="34"/>
      <c r="J413" s="34"/>
      <c r="K413" s="315"/>
      <c r="L413" s="12">
        <v>1.2</v>
      </c>
      <c r="M413" s="12">
        <v>1.5</v>
      </c>
      <c r="N413" s="12">
        <f t="shared" si="10"/>
        <v>1.7999999999999998</v>
      </c>
      <c r="O413" s="12">
        <v>4</v>
      </c>
      <c r="P413" s="12">
        <f t="shared" si="11"/>
        <v>7.1999999999999993</v>
      </c>
      <c r="Q413" s="12" t="s">
        <v>612</v>
      </c>
      <c r="S413" s="12">
        <v>14</v>
      </c>
      <c r="T413" s="12">
        <f t="shared" si="9"/>
        <v>100.79999999999998</v>
      </c>
    </row>
    <row r="414" spans="1:20" ht="15.75">
      <c r="A414" s="339" t="s">
        <v>613</v>
      </c>
      <c r="B414" s="517"/>
      <c r="C414" s="168" t="s">
        <v>614</v>
      </c>
      <c r="D414" s="158" t="s">
        <v>23</v>
      </c>
      <c r="E414" s="356">
        <v>20.16</v>
      </c>
      <c r="F414" s="750"/>
      <c r="G414" s="494"/>
      <c r="H414" s="36"/>
      <c r="I414" s="34"/>
      <c r="J414" s="34"/>
      <c r="K414" s="315"/>
      <c r="L414" s="12">
        <v>1.2</v>
      </c>
      <c r="M414" s="12">
        <v>1.5</v>
      </c>
      <c r="N414" s="12">
        <f t="shared" si="10"/>
        <v>1.7999999999999998</v>
      </c>
      <c r="O414" s="12">
        <v>4</v>
      </c>
      <c r="P414" s="12">
        <f t="shared" si="11"/>
        <v>7.1999999999999993</v>
      </c>
      <c r="Q414" s="12" t="s">
        <v>615</v>
      </c>
      <c r="S414" s="12">
        <v>14</v>
      </c>
      <c r="T414" s="12">
        <f t="shared" si="9"/>
        <v>100.79999999999998</v>
      </c>
    </row>
    <row r="415" spans="1:20" ht="29.25">
      <c r="A415" s="339" t="s">
        <v>616</v>
      </c>
      <c r="B415" s="517"/>
      <c r="C415" s="168" t="s">
        <v>617</v>
      </c>
      <c r="D415" s="158" t="s">
        <v>23</v>
      </c>
      <c r="E415" s="356">
        <v>20.16</v>
      </c>
      <c r="F415" s="750"/>
      <c r="G415" s="494"/>
      <c r="H415" s="36"/>
      <c r="I415" s="34"/>
      <c r="J415" s="34"/>
      <c r="K415" s="315"/>
      <c r="L415" s="12">
        <v>1.2</v>
      </c>
      <c r="M415" s="12">
        <v>1.2</v>
      </c>
      <c r="P415" s="12">
        <f>L415*M415</f>
        <v>1.44</v>
      </c>
      <c r="Q415" s="12" t="s">
        <v>618</v>
      </c>
      <c r="S415" s="12">
        <v>14</v>
      </c>
      <c r="T415" s="12">
        <f t="shared" si="9"/>
        <v>20.16</v>
      </c>
    </row>
    <row r="416" spans="1:20" ht="15.75">
      <c r="A416" s="339" t="s">
        <v>391</v>
      </c>
      <c r="B416" s="517"/>
      <c r="C416" s="168" t="s">
        <v>431</v>
      </c>
      <c r="D416" s="158" t="s">
        <v>37</v>
      </c>
      <c r="E416" s="356">
        <v>0.6</v>
      </c>
      <c r="F416" s="750"/>
      <c r="G416" s="494"/>
      <c r="H416" s="36"/>
      <c r="I416" s="34"/>
      <c r="J416" s="23"/>
      <c r="K416" s="314"/>
      <c r="L416" s="12">
        <v>1.2</v>
      </c>
      <c r="M416" s="12">
        <v>1.2</v>
      </c>
      <c r="P416" s="12">
        <f>L416*M416</f>
        <v>1.44</v>
      </c>
      <c r="Q416" s="12" t="s">
        <v>393</v>
      </c>
      <c r="S416" s="12">
        <v>14</v>
      </c>
      <c r="T416" s="12">
        <f t="shared" si="9"/>
        <v>20.16</v>
      </c>
    </row>
    <row r="417" spans="1:20" ht="29.25">
      <c r="A417" s="339" t="s">
        <v>619</v>
      </c>
      <c r="B417" s="517"/>
      <c r="C417" s="168" t="s">
        <v>620</v>
      </c>
      <c r="D417" s="158" t="s">
        <v>57</v>
      </c>
      <c r="E417" s="356">
        <v>6</v>
      </c>
      <c r="F417" s="192"/>
      <c r="G417" s="494"/>
      <c r="H417" s="36"/>
      <c r="I417" s="34"/>
      <c r="J417" s="23"/>
      <c r="K417" s="314"/>
      <c r="L417" s="312">
        <v>214.42</v>
      </c>
      <c r="M417" s="12">
        <v>2</v>
      </c>
      <c r="P417" s="251">
        <f>L417*M417</f>
        <v>428.84</v>
      </c>
      <c r="Q417" s="12" t="s">
        <v>621</v>
      </c>
      <c r="S417" s="12">
        <v>14</v>
      </c>
      <c r="T417" s="12">
        <f t="shared" si="9"/>
        <v>6003.7599999999993</v>
      </c>
    </row>
    <row r="418" spans="1:20" ht="15.75">
      <c r="A418" s="339" t="s">
        <v>622</v>
      </c>
      <c r="B418" s="517"/>
      <c r="C418" s="168" t="s">
        <v>623</v>
      </c>
      <c r="D418" s="158" t="s">
        <v>23</v>
      </c>
      <c r="E418" s="356">
        <v>3.38</v>
      </c>
      <c r="F418" s="750"/>
      <c r="G418" s="494"/>
      <c r="H418" s="36"/>
      <c r="I418" s="23"/>
      <c r="J418" s="34"/>
      <c r="K418" s="315"/>
    </row>
    <row r="419" spans="1:20" ht="15">
      <c r="A419" s="138" t="s">
        <v>624</v>
      </c>
      <c r="B419" s="38" t="s">
        <v>625</v>
      </c>
      <c r="C419" s="38"/>
      <c r="D419" s="161" t="s">
        <v>15</v>
      </c>
      <c r="E419" s="207"/>
      <c r="F419" s="163"/>
      <c r="G419" s="163"/>
      <c r="H419" s="39"/>
      <c r="I419" s="34"/>
      <c r="J419" s="330"/>
      <c r="K419" s="331"/>
    </row>
    <row r="420" spans="1:20" ht="15">
      <c r="A420" s="142" t="s">
        <v>626</v>
      </c>
      <c r="B420" s="143" t="s">
        <v>627</v>
      </c>
      <c r="C420" s="144"/>
      <c r="D420" s="145" t="s">
        <v>15</v>
      </c>
      <c r="E420" s="146"/>
      <c r="F420" s="147"/>
      <c r="G420" s="148"/>
      <c r="H420" s="23"/>
      <c r="I420" s="330"/>
      <c r="J420" s="23"/>
      <c r="K420" s="314"/>
    </row>
    <row r="421" spans="1:20">
      <c r="A421" s="214" t="s">
        <v>628</v>
      </c>
      <c r="B421" s="191"/>
      <c r="C421" s="420" t="s">
        <v>629</v>
      </c>
      <c r="D421" s="158" t="s">
        <v>305</v>
      </c>
      <c r="E421" s="356">
        <v>31</v>
      </c>
      <c r="F421" s="750"/>
      <c r="G421" s="159"/>
      <c r="H421" s="34"/>
      <c r="I421" s="34"/>
      <c r="J421" s="34"/>
      <c r="K421" s="315"/>
    </row>
    <row r="422" spans="1:20" ht="28.5">
      <c r="A422" s="214" t="s">
        <v>630</v>
      </c>
      <c r="B422" s="191"/>
      <c r="C422" s="420" t="s">
        <v>631</v>
      </c>
      <c r="D422" s="158" t="s">
        <v>305</v>
      </c>
      <c r="E422" s="356">
        <v>31</v>
      </c>
      <c r="F422" s="750"/>
      <c r="G422" s="159"/>
      <c r="H422" s="34"/>
      <c r="I422" s="34"/>
      <c r="J422" s="34"/>
      <c r="K422" s="315"/>
    </row>
    <row r="423" spans="1:20" ht="17.25" customHeight="1">
      <c r="A423" s="142" t="s">
        <v>632</v>
      </c>
      <c r="B423" s="143" t="s">
        <v>633</v>
      </c>
      <c r="C423" s="144"/>
      <c r="D423" s="145" t="s">
        <v>15</v>
      </c>
      <c r="E423" s="146"/>
      <c r="F423" s="147"/>
      <c r="G423" s="148"/>
      <c r="H423" s="23"/>
      <c r="I423" s="36"/>
      <c r="J423" s="36"/>
      <c r="K423" s="316"/>
    </row>
    <row r="424" spans="1:20" ht="28.5">
      <c r="A424" s="214" t="s">
        <v>634</v>
      </c>
      <c r="B424" s="191"/>
      <c r="C424" s="420" t="s">
        <v>635</v>
      </c>
      <c r="D424" s="158" t="s">
        <v>305</v>
      </c>
      <c r="E424" s="356">
        <v>10</v>
      </c>
      <c r="F424" s="750"/>
      <c r="G424" s="159"/>
      <c r="H424" s="34"/>
      <c r="I424" s="36"/>
      <c r="J424" s="36"/>
      <c r="K424" s="316"/>
    </row>
    <row r="425" spans="1:20" ht="28.5">
      <c r="A425" s="214" t="s">
        <v>636</v>
      </c>
      <c r="B425" s="523"/>
      <c r="C425" s="420" t="s">
        <v>637</v>
      </c>
      <c r="D425" s="158" t="s">
        <v>31</v>
      </c>
      <c r="E425" s="356">
        <v>212</v>
      </c>
      <c r="F425" s="750"/>
      <c r="G425" s="159"/>
      <c r="H425" s="34"/>
      <c r="I425" s="23"/>
      <c r="J425" s="34"/>
      <c r="K425" s="315"/>
      <c r="L425" s="12">
        <v>173</v>
      </c>
      <c r="M425" s="12">
        <v>14</v>
      </c>
      <c r="N425" s="12">
        <v>25</v>
      </c>
      <c r="P425" s="12">
        <f>SUM(L425:O425)</f>
        <v>212</v>
      </c>
    </row>
    <row r="426" spans="1:20">
      <c r="A426" s="214" t="s">
        <v>512</v>
      </c>
      <c r="B426" s="191"/>
      <c r="C426" s="421" t="s">
        <v>513</v>
      </c>
      <c r="D426" s="158" t="s">
        <v>20</v>
      </c>
      <c r="E426" s="356">
        <v>35</v>
      </c>
      <c r="F426" s="750"/>
      <c r="G426" s="159"/>
      <c r="H426" s="34"/>
      <c r="I426" s="36"/>
      <c r="J426" s="36"/>
      <c r="K426" s="316"/>
      <c r="L426" s="12">
        <v>6</v>
      </c>
      <c r="M426" s="12">
        <v>42</v>
      </c>
      <c r="N426" s="12">
        <f>M426/L426</f>
        <v>7</v>
      </c>
    </row>
    <row r="427" spans="1:20" ht="28.5">
      <c r="A427" s="214" t="s">
        <v>630</v>
      </c>
      <c r="B427" s="191"/>
      <c r="C427" s="420" t="s">
        <v>631</v>
      </c>
      <c r="D427" s="158" t="s">
        <v>305</v>
      </c>
      <c r="E427" s="356">
        <v>10</v>
      </c>
      <c r="F427" s="750"/>
      <c r="G427" s="159"/>
      <c r="H427" s="34"/>
      <c r="I427" s="36"/>
      <c r="J427" s="36"/>
      <c r="K427" s="316"/>
    </row>
    <row r="428" spans="1:20" ht="15">
      <c r="A428" s="142" t="s">
        <v>638</v>
      </c>
      <c r="B428" s="143" t="s">
        <v>639</v>
      </c>
      <c r="C428" s="144"/>
      <c r="D428" s="145" t="s">
        <v>15</v>
      </c>
      <c r="E428" s="146"/>
      <c r="F428" s="147"/>
      <c r="G428" s="148"/>
      <c r="H428" s="23"/>
      <c r="I428" s="36"/>
      <c r="J428" s="36"/>
      <c r="K428" s="316"/>
    </row>
    <row r="429" spans="1:20" ht="28.5">
      <c r="A429" s="214" t="s">
        <v>640</v>
      </c>
      <c r="B429" s="524"/>
      <c r="C429" s="420" t="s">
        <v>641</v>
      </c>
      <c r="D429" s="158" t="s">
        <v>62</v>
      </c>
      <c r="E429" s="356">
        <v>2</v>
      </c>
      <c r="F429" s="750"/>
      <c r="G429" s="159"/>
      <c r="H429" s="34"/>
      <c r="I429" s="36"/>
      <c r="J429" s="36"/>
      <c r="K429" s="316"/>
    </row>
    <row r="430" spans="1:20" ht="28.5">
      <c r="A430" s="214" t="s">
        <v>642</v>
      </c>
      <c r="B430" s="194"/>
      <c r="C430" s="420" t="s">
        <v>643</v>
      </c>
      <c r="D430" s="158" t="s">
        <v>62</v>
      </c>
      <c r="E430" s="356">
        <v>1</v>
      </c>
      <c r="F430" s="750"/>
      <c r="G430" s="159"/>
      <c r="H430" s="298"/>
      <c r="I430" s="36"/>
      <c r="J430" s="36"/>
      <c r="K430" s="316"/>
    </row>
    <row r="431" spans="1:20" ht="28.5">
      <c r="A431" s="214" t="s">
        <v>644</v>
      </c>
      <c r="B431" s="194"/>
      <c r="C431" s="420" t="s">
        <v>645</v>
      </c>
      <c r="D431" s="158" t="s">
        <v>62</v>
      </c>
      <c r="E431" s="356">
        <v>2</v>
      </c>
      <c r="F431" s="750"/>
      <c r="G431" s="159"/>
      <c r="H431" s="298"/>
      <c r="I431" s="36"/>
      <c r="J431" s="36"/>
      <c r="K431" s="316"/>
    </row>
    <row r="432" spans="1:20" ht="28.5">
      <c r="A432" s="214" t="s">
        <v>646</v>
      </c>
      <c r="B432" s="194"/>
      <c r="C432" s="420" t="s">
        <v>647</v>
      </c>
      <c r="D432" s="158" t="s">
        <v>62</v>
      </c>
      <c r="E432" s="356">
        <v>2</v>
      </c>
      <c r="F432" s="750"/>
      <c r="G432" s="159"/>
      <c r="H432" s="298"/>
      <c r="I432" s="36"/>
      <c r="J432" s="36"/>
      <c r="K432" s="316"/>
    </row>
    <row r="433" spans="1:15" ht="28.5">
      <c r="A433" s="214" t="s">
        <v>648</v>
      </c>
      <c r="B433" s="194"/>
      <c r="C433" s="420" t="s">
        <v>649</v>
      </c>
      <c r="D433" s="158" t="s">
        <v>62</v>
      </c>
      <c r="E433" s="356">
        <v>1</v>
      </c>
      <c r="F433" s="750"/>
      <c r="G433" s="159"/>
      <c r="H433" s="298"/>
      <c r="I433" s="36"/>
      <c r="J433" s="36"/>
      <c r="K433" s="316"/>
    </row>
    <row r="434" spans="1:15" ht="15">
      <c r="A434" s="142" t="s">
        <v>650</v>
      </c>
      <c r="B434" s="143" t="s">
        <v>651</v>
      </c>
      <c r="C434" s="144"/>
      <c r="D434" s="145" t="s">
        <v>15</v>
      </c>
      <c r="E434" s="146"/>
      <c r="F434" s="147"/>
      <c r="G434" s="148"/>
      <c r="H434" s="23"/>
      <c r="I434" s="36"/>
      <c r="J434" s="36"/>
      <c r="K434" s="316"/>
    </row>
    <row r="435" spans="1:15" ht="28.5">
      <c r="A435" s="214" t="s">
        <v>652</v>
      </c>
      <c r="B435" s="194"/>
      <c r="C435" s="420" t="s">
        <v>653</v>
      </c>
      <c r="D435" s="158" t="s">
        <v>31</v>
      </c>
      <c r="E435" s="356">
        <v>900</v>
      </c>
      <c r="F435" s="750"/>
      <c r="G435" s="159"/>
      <c r="H435" s="34"/>
      <c r="I435" s="36"/>
      <c r="J435" s="36"/>
      <c r="K435" s="316"/>
      <c r="L435" s="12">
        <v>894</v>
      </c>
      <c r="M435" s="12">
        <v>1.2</v>
      </c>
      <c r="N435" s="12">
        <f>L435*M435</f>
        <v>1072.8</v>
      </c>
    </row>
    <row r="436" spans="1:15" ht="16.5" customHeight="1">
      <c r="A436" s="214" t="s">
        <v>654</v>
      </c>
      <c r="B436" s="191"/>
      <c r="C436" s="420" t="s">
        <v>655</v>
      </c>
      <c r="D436" s="158" t="s">
        <v>305</v>
      </c>
      <c r="E436" s="356">
        <v>56</v>
      </c>
      <c r="F436" s="750"/>
      <c r="G436" s="159"/>
      <c r="H436" s="36"/>
      <c r="I436" s="36"/>
      <c r="J436" s="36"/>
      <c r="K436" s="316"/>
    </row>
    <row r="437" spans="1:15">
      <c r="A437" s="214" t="s">
        <v>512</v>
      </c>
      <c r="B437" s="191"/>
      <c r="C437" s="421" t="s">
        <v>513</v>
      </c>
      <c r="D437" s="158" t="s">
        <v>20</v>
      </c>
      <c r="E437" s="356">
        <v>57</v>
      </c>
      <c r="F437" s="750"/>
      <c r="G437" s="159"/>
      <c r="H437" s="36"/>
      <c r="I437" s="36"/>
      <c r="J437" s="36"/>
      <c r="K437" s="316"/>
    </row>
    <row r="438" spans="1:15">
      <c r="A438" s="214" t="s">
        <v>656</v>
      </c>
      <c r="B438" s="194"/>
      <c r="C438" s="421" t="s">
        <v>657</v>
      </c>
      <c r="D438" s="158" t="s">
        <v>31</v>
      </c>
      <c r="E438" s="356">
        <v>518</v>
      </c>
      <c r="F438" s="750"/>
      <c r="G438" s="159"/>
      <c r="H438" s="36"/>
      <c r="I438" s="34"/>
      <c r="J438" s="34"/>
      <c r="K438" s="315"/>
      <c r="L438" s="12">
        <v>476</v>
      </c>
      <c r="M438" s="12">
        <v>42</v>
      </c>
      <c r="N438" s="12">
        <f>SUM(L438:M438)</f>
        <v>518</v>
      </c>
    </row>
    <row r="439" spans="1:15">
      <c r="A439" s="214" t="s">
        <v>658</v>
      </c>
      <c r="B439" s="191"/>
      <c r="C439" s="420" t="s">
        <v>659</v>
      </c>
      <c r="D439" s="158" t="s">
        <v>305</v>
      </c>
      <c r="E439" s="356">
        <v>10</v>
      </c>
      <c r="F439" s="750"/>
      <c r="G439" s="159"/>
      <c r="H439" s="36"/>
      <c r="I439" s="36"/>
      <c r="J439" s="36"/>
      <c r="K439" s="316"/>
    </row>
    <row r="440" spans="1:15" ht="15">
      <c r="A440" s="214" t="s">
        <v>660</v>
      </c>
      <c r="B440" s="191"/>
      <c r="C440" s="420" t="s">
        <v>661</v>
      </c>
      <c r="D440" s="158" t="s">
        <v>57</v>
      </c>
      <c r="E440" s="356">
        <v>1</v>
      </c>
      <c r="F440" s="750"/>
      <c r="G440" s="159"/>
      <c r="H440" s="36"/>
      <c r="I440" s="34"/>
      <c r="J440" s="23"/>
      <c r="K440" s="314"/>
    </row>
    <row r="441" spans="1:15" ht="15">
      <c r="A441" s="214" t="s">
        <v>662</v>
      </c>
      <c r="B441" s="191"/>
      <c r="C441" s="420" t="s">
        <v>663</v>
      </c>
      <c r="D441" s="158" t="s">
        <v>57</v>
      </c>
      <c r="E441" s="356">
        <v>10</v>
      </c>
      <c r="F441" s="750"/>
      <c r="G441" s="159"/>
      <c r="H441" s="36"/>
      <c r="I441" s="23"/>
      <c r="J441" s="2"/>
      <c r="K441" s="332"/>
    </row>
    <row r="442" spans="1:15">
      <c r="A442" s="214" t="s">
        <v>664</v>
      </c>
      <c r="B442" s="191"/>
      <c r="C442" s="420" t="s">
        <v>665</v>
      </c>
      <c r="D442" s="158" t="s">
        <v>57</v>
      </c>
      <c r="E442" s="356">
        <v>10</v>
      </c>
      <c r="F442" s="750"/>
      <c r="G442" s="159"/>
      <c r="H442" s="36"/>
      <c r="I442" s="2"/>
      <c r="J442" s="34"/>
      <c r="K442" s="315"/>
    </row>
    <row r="443" spans="1:15">
      <c r="A443" s="214" t="s">
        <v>666</v>
      </c>
      <c r="B443" s="191"/>
      <c r="C443" s="420" t="s">
        <v>667</v>
      </c>
      <c r="D443" s="158" t="s">
        <v>305</v>
      </c>
      <c r="E443" s="356">
        <v>10</v>
      </c>
      <c r="F443" s="750"/>
      <c r="G443" s="159"/>
      <c r="H443" s="36"/>
      <c r="I443" s="34"/>
      <c r="J443" s="34"/>
      <c r="K443" s="315"/>
    </row>
    <row r="444" spans="1:15" ht="28.5">
      <c r="A444" s="214" t="s">
        <v>668</v>
      </c>
      <c r="B444" s="194"/>
      <c r="C444" s="421" t="s">
        <v>669</v>
      </c>
      <c r="D444" s="158" t="s">
        <v>62</v>
      </c>
      <c r="E444" s="356">
        <v>24</v>
      </c>
      <c r="F444" s="750"/>
      <c r="G444" s="159"/>
      <c r="H444" s="36"/>
      <c r="I444" s="34"/>
      <c r="J444" s="23"/>
      <c r="K444" s="314"/>
    </row>
    <row r="445" spans="1:15">
      <c r="A445" s="214" t="s">
        <v>670</v>
      </c>
      <c r="B445" s="191"/>
      <c r="C445" s="420" t="s">
        <v>671</v>
      </c>
      <c r="D445" s="158" t="s">
        <v>305</v>
      </c>
      <c r="E445" s="356">
        <v>1</v>
      </c>
      <c r="F445" s="750"/>
      <c r="G445" s="159"/>
      <c r="H445" s="36"/>
      <c r="I445" s="34"/>
      <c r="J445" s="34"/>
      <c r="K445" s="315"/>
    </row>
    <row r="446" spans="1:15" ht="28.5">
      <c r="A446" s="214" t="s">
        <v>630</v>
      </c>
      <c r="B446" s="191"/>
      <c r="C446" s="420" t="s">
        <v>631</v>
      </c>
      <c r="D446" s="158" t="s">
        <v>305</v>
      </c>
      <c r="E446" s="356">
        <v>80</v>
      </c>
      <c r="F446" s="750"/>
      <c r="G446" s="159"/>
      <c r="H446" s="36"/>
      <c r="I446" s="34"/>
      <c r="J446" s="34"/>
      <c r="K446" s="315"/>
      <c r="L446" s="12">
        <v>31</v>
      </c>
      <c r="M446" s="12">
        <v>10</v>
      </c>
      <c r="N446" s="12">
        <v>15</v>
      </c>
      <c r="O446" s="12">
        <f>SUM(L446:N446)</f>
        <v>56</v>
      </c>
    </row>
    <row r="447" spans="1:15" customFormat="1" ht="15.75">
      <c r="A447" s="214" t="s">
        <v>672</v>
      </c>
      <c r="B447" s="191"/>
      <c r="C447" s="420" t="s">
        <v>673</v>
      </c>
      <c r="D447" s="158" t="s">
        <v>305</v>
      </c>
      <c r="E447" s="356">
        <v>10</v>
      </c>
      <c r="F447" s="750"/>
      <c r="G447" s="159"/>
      <c r="H447" s="36"/>
      <c r="I447" s="34"/>
      <c r="J447" s="34"/>
      <c r="K447" s="315"/>
    </row>
    <row r="448" spans="1:15" customFormat="1" ht="15.75">
      <c r="A448" s="138" t="s">
        <v>674</v>
      </c>
      <c r="B448" s="161" t="s">
        <v>675</v>
      </c>
      <c r="C448" s="206"/>
      <c r="D448" s="206" t="s">
        <v>15</v>
      </c>
      <c r="E448" s="206"/>
      <c r="F448" s="426"/>
      <c r="G448" s="426"/>
      <c r="H448" s="222">
        <f>SUM(G449:G450)</f>
        <v>0</v>
      </c>
      <c r="I448" s="34"/>
      <c r="J448" s="34"/>
      <c r="K448" s="315"/>
    </row>
    <row r="449" spans="1:22" ht="28.5">
      <c r="A449" s="214" t="s">
        <v>676</v>
      </c>
      <c r="B449" s="492"/>
      <c r="C449" s="421" t="s">
        <v>677</v>
      </c>
      <c r="D449" s="496" t="s">
        <v>62</v>
      </c>
      <c r="E449" s="356">
        <v>3</v>
      </c>
      <c r="F449" s="750"/>
      <c r="G449" s="159"/>
      <c r="H449" s="36"/>
      <c r="I449" s="36"/>
      <c r="J449" s="36"/>
      <c r="K449" s="316"/>
    </row>
    <row r="450" spans="1:22" ht="57">
      <c r="A450" s="214" t="s">
        <v>678</v>
      </c>
      <c r="B450" s="170"/>
      <c r="C450" s="421" t="s">
        <v>679</v>
      </c>
      <c r="D450" s="158" t="s">
        <v>57</v>
      </c>
      <c r="E450" s="356">
        <v>1</v>
      </c>
      <c r="F450" s="192"/>
      <c r="G450" s="159"/>
      <c r="H450" s="36"/>
      <c r="I450" s="36"/>
      <c r="J450" s="36"/>
      <c r="K450" s="316"/>
      <c r="L450" s="12">
        <v>169113</v>
      </c>
      <c r="M450" s="12">
        <v>1.1499999999999999</v>
      </c>
      <c r="N450" s="12">
        <f>L450*M450</f>
        <v>194479.94999999998</v>
      </c>
    </row>
    <row r="451" spans="1:22" ht="15">
      <c r="A451" s="138" t="s">
        <v>680</v>
      </c>
      <c r="B451" s="161" t="s">
        <v>681</v>
      </c>
      <c r="C451" s="206"/>
      <c r="D451" s="206" t="s">
        <v>15</v>
      </c>
      <c r="E451" s="206"/>
      <c r="F451" s="206"/>
      <c r="G451" s="206"/>
      <c r="H451" s="222">
        <f>SUM(G452:G467)</f>
        <v>0</v>
      </c>
      <c r="I451" s="19"/>
      <c r="J451" s="34"/>
      <c r="K451" s="315"/>
      <c r="L451" s="12">
        <v>339</v>
      </c>
    </row>
    <row r="452" spans="1:22" ht="30.75" customHeight="1">
      <c r="A452" s="214" t="s">
        <v>586</v>
      </c>
      <c r="B452" s="525"/>
      <c r="C452" s="420" t="s">
        <v>587</v>
      </c>
      <c r="D452" s="158" t="s">
        <v>31</v>
      </c>
      <c r="E452" s="356">
        <v>536</v>
      </c>
      <c r="F452" s="750"/>
      <c r="G452" s="159"/>
      <c r="H452" s="36"/>
      <c r="I452" s="36"/>
      <c r="J452" s="36"/>
      <c r="K452" s="316"/>
      <c r="L452" s="12">
        <v>18</v>
      </c>
      <c r="M452" s="12">
        <v>9</v>
      </c>
      <c r="N452" s="12">
        <f>L452*M452</f>
        <v>162</v>
      </c>
      <c r="O452" s="12">
        <v>36</v>
      </c>
      <c r="P452" s="12">
        <v>70</v>
      </c>
      <c r="Q452" s="12">
        <v>100</v>
      </c>
      <c r="R452" s="12">
        <v>80</v>
      </c>
      <c r="S452" s="12">
        <v>20</v>
      </c>
      <c r="T452" s="12">
        <v>24</v>
      </c>
      <c r="U452" s="12">
        <v>80</v>
      </c>
      <c r="V452" s="12">
        <f>SUM(N452:U452)</f>
        <v>572</v>
      </c>
    </row>
    <row r="453" spans="1:22" ht="30.75" customHeight="1">
      <c r="A453" s="214" t="s">
        <v>682</v>
      </c>
      <c r="B453" s="517"/>
      <c r="C453" s="420" t="s">
        <v>683</v>
      </c>
      <c r="D453" s="158" t="s">
        <v>684</v>
      </c>
      <c r="E453" s="356">
        <v>1</v>
      </c>
      <c r="F453" s="750"/>
      <c r="G453" s="159"/>
      <c r="H453" s="36"/>
      <c r="I453" s="36"/>
      <c r="J453" s="36"/>
      <c r="K453" s="316"/>
    </row>
    <row r="454" spans="1:22" ht="15.75">
      <c r="A454" s="214" t="s">
        <v>685</v>
      </c>
      <c r="B454" s="525"/>
      <c r="C454" s="420" t="s">
        <v>686</v>
      </c>
      <c r="D454" s="158" t="s">
        <v>31</v>
      </c>
      <c r="E454" s="356">
        <v>3.6</v>
      </c>
      <c r="F454" s="750"/>
      <c r="G454" s="159"/>
      <c r="H454" s="36"/>
      <c r="I454" s="36"/>
      <c r="J454" s="36"/>
      <c r="K454" s="316"/>
      <c r="L454" s="12">
        <v>23</v>
      </c>
      <c r="M454" s="12">
        <v>0.2</v>
      </c>
      <c r="N454" s="12">
        <f>L454*M454</f>
        <v>4.6000000000000005</v>
      </c>
    </row>
    <row r="455" spans="1:22" ht="29.25">
      <c r="A455" s="214" t="s">
        <v>442</v>
      </c>
      <c r="B455" s="525"/>
      <c r="C455" s="420" t="s">
        <v>443</v>
      </c>
      <c r="D455" s="158" t="s">
        <v>37</v>
      </c>
      <c r="E455" s="356">
        <v>108</v>
      </c>
      <c r="F455" s="750"/>
      <c r="G455" s="159"/>
      <c r="H455" s="36"/>
      <c r="I455" s="34"/>
      <c r="J455" s="34"/>
      <c r="K455" s="315"/>
      <c r="L455" s="12">
        <v>1.4</v>
      </c>
      <c r="M455" s="12">
        <v>1.4</v>
      </c>
      <c r="N455" s="12">
        <f>L455*M455</f>
        <v>1.9599999999999997</v>
      </c>
      <c r="O455" s="12">
        <v>1.5</v>
      </c>
      <c r="P455" s="12">
        <f>N455*O455</f>
        <v>2.9399999999999995</v>
      </c>
      <c r="Q455" s="12" t="s">
        <v>598</v>
      </c>
      <c r="S455" s="12">
        <v>4</v>
      </c>
      <c r="T455" s="12">
        <f>P455*S455</f>
        <v>11.759999999999998</v>
      </c>
    </row>
    <row r="456" spans="1:22" ht="15.75">
      <c r="A456" s="214" t="s">
        <v>599</v>
      </c>
      <c r="B456" s="525"/>
      <c r="C456" s="420" t="s">
        <v>600</v>
      </c>
      <c r="D456" s="158" t="s">
        <v>37</v>
      </c>
      <c r="E456" s="356">
        <v>53.5</v>
      </c>
      <c r="F456" s="750"/>
      <c r="G456" s="159"/>
      <c r="H456" s="36"/>
      <c r="I456" s="34"/>
      <c r="J456" s="23"/>
      <c r="K456" s="314"/>
      <c r="L456" s="12">
        <v>1.4</v>
      </c>
      <c r="M456" s="12">
        <v>0.2</v>
      </c>
      <c r="P456" s="12">
        <f>L456*M456</f>
        <v>0.27999999999999997</v>
      </c>
      <c r="Q456" s="12" t="s">
        <v>601</v>
      </c>
      <c r="S456" s="12">
        <v>4</v>
      </c>
      <c r="T456" s="12">
        <f t="shared" ref="T456:T465" si="12">P456*S456</f>
        <v>1.1199999999999999</v>
      </c>
    </row>
    <row r="457" spans="1:22" ht="15.75">
      <c r="A457" s="214" t="s">
        <v>454</v>
      </c>
      <c r="B457" s="525"/>
      <c r="C457" s="420" t="s">
        <v>455</v>
      </c>
      <c r="D457" s="158" t="s">
        <v>37</v>
      </c>
      <c r="E457" s="356">
        <v>2.5</v>
      </c>
      <c r="F457" s="750"/>
      <c r="G457" s="159"/>
      <c r="H457" s="36"/>
      <c r="I457" s="23"/>
      <c r="J457" s="34"/>
      <c r="K457" s="315"/>
      <c r="L457" s="12">
        <v>1</v>
      </c>
      <c r="M457" s="12">
        <v>1</v>
      </c>
      <c r="N457" s="12">
        <f t="shared" ref="N457:N462" si="13">L457*M457</f>
        <v>1</v>
      </c>
      <c r="O457" s="12">
        <v>0.1</v>
      </c>
      <c r="P457" s="12">
        <f t="shared" ref="P457:P462" si="14">N457*O457</f>
        <v>0.1</v>
      </c>
      <c r="Q457" s="12" t="s">
        <v>602</v>
      </c>
      <c r="S457" s="12">
        <v>4</v>
      </c>
      <c r="T457" s="12">
        <f t="shared" si="12"/>
        <v>0.4</v>
      </c>
    </row>
    <row r="458" spans="1:22" ht="15.75">
      <c r="A458" s="214" t="s">
        <v>446</v>
      </c>
      <c r="B458" s="525"/>
      <c r="C458" s="420" t="s">
        <v>447</v>
      </c>
      <c r="D458" s="158" t="s">
        <v>23</v>
      </c>
      <c r="E458" s="356">
        <v>0.9</v>
      </c>
      <c r="F458" s="750"/>
      <c r="G458" s="159"/>
      <c r="H458" s="36"/>
      <c r="I458" s="34"/>
      <c r="J458" s="34"/>
      <c r="K458" s="315"/>
      <c r="L458" s="12">
        <v>1.2</v>
      </c>
      <c r="M458" s="12">
        <v>1.2</v>
      </c>
      <c r="N458" s="12">
        <f t="shared" si="13"/>
        <v>1.44</v>
      </c>
      <c r="O458" s="12">
        <v>0.2</v>
      </c>
      <c r="P458" s="12">
        <f t="shared" si="14"/>
        <v>0.28799999999999998</v>
      </c>
      <c r="Q458" s="12" t="s">
        <v>603</v>
      </c>
      <c r="S458" s="12">
        <v>4</v>
      </c>
      <c r="T458" s="12">
        <f t="shared" si="12"/>
        <v>1.1519999999999999</v>
      </c>
    </row>
    <row r="459" spans="1:22" ht="15.75">
      <c r="A459" s="214" t="s">
        <v>604</v>
      </c>
      <c r="B459" s="525"/>
      <c r="C459" s="420" t="s">
        <v>605</v>
      </c>
      <c r="D459" s="158" t="s">
        <v>23</v>
      </c>
      <c r="E459" s="356">
        <v>6</v>
      </c>
      <c r="F459" s="750"/>
      <c r="G459" s="159"/>
      <c r="H459" s="36"/>
      <c r="I459" s="34"/>
      <c r="J459" s="34"/>
      <c r="K459" s="315"/>
      <c r="L459" s="12">
        <v>1.2</v>
      </c>
      <c r="M459" s="12">
        <v>1.5</v>
      </c>
      <c r="N459" s="12">
        <f t="shared" si="13"/>
        <v>1.7999999999999998</v>
      </c>
      <c r="O459" s="12">
        <v>4</v>
      </c>
      <c r="P459" s="12">
        <f t="shared" si="14"/>
        <v>7.1999999999999993</v>
      </c>
      <c r="Q459" s="12" t="s">
        <v>606</v>
      </c>
      <c r="S459" s="12">
        <v>4</v>
      </c>
      <c r="T459" s="12">
        <f t="shared" si="12"/>
        <v>28.799999999999997</v>
      </c>
    </row>
    <row r="460" spans="1:22" ht="15.75">
      <c r="A460" s="214" t="s">
        <v>607</v>
      </c>
      <c r="B460" s="525"/>
      <c r="C460" s="420" t="s">
        <v>608</v>
      </c>
      <c r="D460" s="158" t="s">
        <v>37</v>
      </c>
      <c r="E460" s="356">
        <v>0.15</v>
      </c>
      <c r="F460" s="750"/>
      <c r="G460" s="159"/>
      <c r="H460" s="36"/>
      <c r="I460" s="23"/>
      <c r="J460" s="34"/>
      <c r="K460" s="315"/>
      <c r="L460" s="12">
        <v>1.2</v>
      </c>
      <c r="M460" s="12">
        <v>1.2</v>
      </c>
      <c r="N460" s="12">
        <f t="shared" si="13"/>
        <v>1.44</v>
      </c>
      <c r="O460" s="12">
        <v>0.1</v>
      </c>
      <c r="P460" s="12">
        <f t="shared" si="14"/>
        <v>0.14399999999999999</v>
      </c>
      <c r="Q460" s="12" t="s">
        <v>609</v>
      </c>
      <c r="S460" s="12">
        <v>4</v>
      </c>
      <c r="T460" s="12">
        <f t="shared" si="12"/>
        <v>0.57599999999999996</v>
      </c>
    </row>
    <row r="461" spans="1:22" ht="15.75">
      <c r="A461" s="214" t="s">
        <v>610</v>
      </c>
      <c r="B461" s="525"/>
      <c r="C461" s="420" t="s">
        <v>611</v>
      </c>
      <c r="D461" s="158" t="s">
        <v>23</v>
      </c>
      <c r="E461" s="356">
        <v>10.8</v>
      </c>
      <c r="F461" s="750"/>
      <c r="G461" s="159"/>
      <c r="H461" s="36"/>
      <c r="I461" s="34"/>
      <c r="J461" s="34"/>
      <c r="K461" s="315"/>
      <c r="L461" s="12">
        <v>1.2</v>
      </c>
      <c r="M461" s="12">
        <v>1.5</v>
      </c>
      <c r="N461" s="12">
        <f t="shared" si="13"/>
        <v>1.7999999999999998</v>
      </c>
      <c r="O461" s="12">
        <v>4</v>
      </c>
      <c r="P461" s="12">
        <f t="shared" si="14"/>
        <v>7.1999999999999993</v>
      </c>
      <c r="Q461" s="12" t="s">
        <v>612</v>
      </c>
      <c r="S461" s="12">
        <v>4</v>
      </c>
      <c r="T461" s="12">
        <f t="shared" si="12"/>
        <v>28.799999999999997</v>
      </c>
    </row>
    <row r="462" spans="1:22" ht="15.75">
      <c r="A462" s="214" t="s">
        <v>613</v>
      </c>
      <c r="B462" s="525"/>
      <c r="C462" s="420" t="s">
        <v>614</v>
      </c>
      <c r="D462" s="158" t="s">
        <v>23</v>
      </c>
      <c r="E462" s="356">
        <v>10.8</v>
      </c>
      <c r="F462" s="750"/>
      <c r="G462" s="159"/>
      <c r="H462" s="36"/>
      <c r="I462" s="34"/>
      <c r="J462" s="34"/>
      <c r="K462" s="315"/>
      <c r="L462" s="12">
        <v>1.2</v>
      </c>
      <c r="M462" s="12">
        <v>1.5</v>
      </c>
      <c r="N462" s="12">
        <f t="shared" si="13"/>
        <v>1.7999999999999998</v>
      </c>
      <c r="O462" s="12">
        <v>4</v>
      </c>
      <c r="P462" s="12">
        <f t="shared" si="14"/>
        <v>7.1999999999999993</v>
      </c>
      <c r="Q462" s="12" t="s">
        <v>615</v>
      </c>
      <c r="S462" s="12">
        <v>4</v>
      </c>
      <c r="T462" s="12">
        <f t="shared" si="12"/>
        <v>28.799999999999997</v>
      </c>
    </row>
    <row r="463" spans="1:22" ht="29.25">
      <c r="A463" s="214" t="s">
        <v>616</v>
      </c>
      <c r="B463" s="525"/>
      <c r="C463" s="420" t="s">
        <v>617</v>
      </c>
      <c r="D463" s="158" t="s">
        <v>23</v>
      </c>
      <c r="E463" s="356">
        <v>10.8</v>
      </c>
      <c r="F463" s="750"/>
      <c r="G463" s="159"/>
      <c r="H463" s="36"/>
      <c r="I463" s="34"/>
      <c r="J463" s="34"/>
      <c r="K463" s="315"/>
      <c r="L463" s="12">
        <v>1.2</v>
      </c>
      <c r="M463" s="12">
        <v>1.2</v>
      </c>
      <c r="P463" s="12">
        <f>L463*M463</f>
        <v>1.44</v>
      </c>
      <c r="Q463" s="12" t="s">
        <v>618</v>
      </c>
      <c r="S463" s="12">
        <v>4</v>
      </c>
      <c r="T463" s="12">
        <f t="shared" si="12"/>
        <v>5.76</v>
      </c>
    </row>
    <row r="464" spans="1:22" ht="15.75">
      <c r="A464" s="214" t="s">
        <v>391</v>
      </c>
      <c r="B464" s="525"/>
      <c r="C464" s="420" t="s">
        <v>431</v>
      </c>
      <c r="D464" s="158" t="s">
        <v>37</v>
      </c>
      <c r="E464" s="356">
        <v>0.32</v>
      </c>
      <c r="F464" s="750"/>
      <c r="G464" s="159"/>
      <c r="H464" s="36"/>
      <c r="I464" s="34"/>
      <c r="J464" s="23"/>
      <c r="K464" s="314"/>
      <c r="L464" s="12">
        <v>1.2</v>
      </c>
      <c r="M464" s="12">
        <v>1.2</v>
      </c>
      <c r="P464" s="12">
        <f>L464*M464</f>
        <v>1.44</v>
      </c>
      <c r="Q464" s="12" t="s">
        <v>393</v>
      </c>
      <c r="S464" s="12">
        <v>4</v>
      </c>
      <c r="T464" s="12">
        <f t="shared" si="12"/>
        <v>5.76</v>
      </c>
    </row>
    <row r="465" spans="1:20" ht="29.25">
      <c r="A465" s="214" t="s">
        <v>619</v>
      </c>
      <c r="B465" s="525"/>
      <c r="C465" s="420" t="s">
        <v>620</v>
      </c>
      <c r="D465" s="158" t="s">
        <v>57</v>
      </c>
      <c r="E465" s="356">
        <v>3</v>
      </c>
      <c r="F465" s="192"/>
      <c r="G465" s="159"/>
      <c r="H465" s="36"/>
      <c r="I465" s="34"/>
      <c r="J465" s="23"/>
      <c r="K465" s="314"/>
      <c r="L465" s="312">
        <v>214.42</v>
      </c>
      <c r="M465" s="12">
        <v>2</v>
      </c>
      <c r="P465" s="251">
        <f>L465*M465</f>
        <v>428.84</v>
      </c>
      <c r="Q465" s="12" t="s">
        <v>621</v>
      </c>
      <c r="S465" s="12">
        <v>4</v>
      </c>
      <c r="T465" s="12">
        <f t="shared" si="12"/>
        <v>1715.36</v>
      </c>
    </row>
    <row r="466" spans="1:20" ht="15.75">
      <c r="A466" s="214" t="s">
        <v>622</v>
      </c>
      <c r="B466" s="525"/>
      <c r="C466" s="420" t="s">
        <v>623</v>
      </c>
      <c r="D466" s="158" t="s">
        <v>23</v>
      </c>
      <c r="E466" s="356">
        <v>1.5</v>
      </c>
      <c r="F466" s="750"/>
      <c r="G466" s="159"/>
      <c r="H466" s="36"/>
      <c r="I466" s="23"/>
      <c r="J466" s="34"/>
      <c r="K466" s="315"/>
    </row>
    <row r="467" spans="1:20" ht="15.75">
      <c r="A467" s="214" t="s">
        <v>687</v>
      </c>
      <c r="B467" s="525"/>
      <c r="C467" s="420" t="s">
        <v>688</v>
      </c>
      <c r="D467" s="158" t="s">
        <v>23</v>
      </c>
      <c r="E467" s="356">
        <v>22.5</v>
      </c>
      <c r="F467" s="750"/>
      <c r="G467" s="159"/>
      <c r="H467" s="36"/>
      <c r="I467" s="19"/>
      <c r="J467" s="34"/>
      <c r="K467" s="315"/>
    </row>
    <row r="468" spans="1:20" ht="17.25" customHeight="1">
      <c r="A468" s="138" t="s">
        <v>689</v>
      </c>
      <c r="B468" s="161" t="s">
        <v>690</v>
      </c>
      <c r="C468" s="206"/>
      <c r="D468" s="206" t="s">
        <v>15</v>
      </c>
      <c r="E468" s="206"/>
      <c r="F468" s="206"/>
      <c r="G468" s="206"/>
      <c r="H468" s="222">
        <f>SUM(G469:G504)</f>
        <v>0</v>
      </c>
      <c r="I468" s="19"/>
      <c r="J468" s="34"/>
      <c r="K468" s="315"/>
    </row>
    <row r="469" spans="1:20" ht="28.5">
      <c r="A469" s="214" t="s">
        <v>691</v>
      </c>
      <c r="B469" s="191"/>
      <c r="C469" s="420" t="s">
        <v>692</v>
      </c>
      <c r="D469" s="158" t="s">
        <v>20</v>
      </c>
      <c r="E469" s="356">
        <v>9.9</v>
      </c>
      <c r="F469" s="750"/>
      <c r="G469" s="159"/>
      <c r="H469" s="36"/>
      <c r="I469" s="173"/>
      <c r="J469" s="173"/>
      <c r="K469" s="320"/>
      <c r="L469" s="12">
        <v>3.05</v>
      </c>
      <c r="M469" s="12">
        <v>0.75</v>
      </c>
      <c r="N469" s="12">
        <f>L469*M469</f>
        <v>2.2874999999999996</v>
      </c>
      <c r="O469" s="12">
        <v>17</v>
      </c>
      <c r="P469" s="12">
        <f>N469*O469</f>
        <v>38.887499999999996</v>
      </c>
    </row>
    <row r="470" spans="1:20">
      <c r="A470" s="214" t="s">
        <v>693</v>
      </c>
      <c r="B470" s="191"/>
      <c r="C470" s="421" t="s">
        <v>694</v>
      </c>
      <c r="D470" s="158" t="s">
        <v>305</v>
      </c>
      <c r="E470" s="356">
        <v>2</v>
      </c>
      <c r="F470" s="750"/>
      <c r="G470" s="159"/>
      <c r="H470" s="36"/>
      <c r="I470" s="34"/>
      <c r="J470" s="34"/>
      <c r="K470" s="315"/>
    </row>
    <row r="471" spans="1:20" ht="28.5">
      <c r="A471" s="214" t="s">
        <v>695</v>
      </c>
      <c r="B471" s="194"/>
      <c r="C471" s="421" t="s">
        <v>696</v>
      </c>
      <c r="D471" s="158" t="s">
        <v>305</v>
      </c>
      <c r="E471" s="356">
        <v>8</v>
      </c>
      <c r="F471" s="750"/>
      <c r="G471" s="159"/>
      <c r="H471" s="34" t="s">
        <v>697</v>
      </c>
      <c r="I471" s="34"/>
      <c r="J471" s="34"/>
      <c r="K471" s="315"/>
    </row>
    <row r="472" spans="1:20" ht="15.75" customHeight="1">
      <c r="A472" s="214" t="s">
        <v>698</v>
      </c>
      <c r="B472" s="191"/>
      <c r="C472" s="420" t="s">
        <v>699</v>
      </c>
      <c r="D472" s="158" t="s">
        <v>305</v>
      </c>
      <c r="E472" s="356">
        <v>8</v>
      </c>
      <c r="F472" s="750"/>
      <c r="G472" s="159"/>
      <c r="H472" s="34"/>
      <c r="I472" s="34"/>
      <c r="J472" s="34"/>
      <c r="K472" s="315"/>
    </row>
    <row r="473" spans="1:20">
      <c r="A473" s="214" t="s">
        <v>700</v>
      </c>
      <c r="B473" s="194"/>
      <c r="C473" s="421" t="s">
        <v>701</v>
      </c>
      <c r="D473" s="158" t="s">
        <v>57</v>
      </c>
      <c r="E473" s="356">
        <v>8</v>
      </c>
      <c r="F473" s="750"/>
      <c r="G473" s="159"/>
      <c r="H473" s="36"/>
      <c r="I473" s="34"/>
      <c r="J473" s="34"/>
      <c r="K473" s="315"/>
    </row>
    <row r="474" spans="1:20">
      <c r="A474" s="214" t="s">
        <v>702</v>
      </c>
      <c r="B474" s="191"/>
      <c r="C474" s="420" t="s">
        <v>703</v>
      </c>
      <c r="D474" s="158" t="s">
        <v>305</v>
      </c>
      <c r="E474" s="356">
        <v>8</v>
      </c>
      <c r="F474" s="750"/>
      <c r="G474" s="159"/>
      <c r="H474" s="36"/>
      <c r="I474" s="34"/>
      <c r="J474" s="34"/>
      <c r="K474" s="315"/>
    </row>
    <row r="475" spans="1:20">
      <c r="A475" s="214" t="s">
        <v>704</v>
      </c>
      <c r="B475" s="191"/>
      <c r="C475" s="420" t="s">
        <v>705</v>
      </c>
      <c r="D475" s="158" t="s">
        <v>305</v>
      </c>
      <c r="E475" s="356">
        <v>8</v>
      </c>
      <c r="F475" s="750"/>
      <c r="G475" s="159"/>
      <c r="H475" s="36"/>
      <c r="I475" s="34"/>
      <c r="J475" s="34"/>
      <c r="K475" s="315"/>
    </row>
    <row r="476" spans="1:20">
      <c r="A476" s="214" t="s">
        <v>706</v>
      </c>
      <c r="B476" s="191"/>
      <c r="C476" s="420" t="s">
        <v>707</v>
      </c>
      <c r="D476" s="158" t="s">
        <v>305</v>
      </c>
      <c r="E476" s="356">
        <v>8</v>
      </c>
      <c r="F476" s="750"/>
      <c r="G476" s="159"/>
      <c r="H476" s="36"/>
      <c r="I476" s="34"/>
      <c r="J476" s="34"/>
      <c r="K476" s="315"/>
    </row>
    <row r="477" spans="1:20" ht="42.75">
      <c r="A477" s="214" t="s">
        <v>708</v>
      </c>
      <c r="B477" s="191"/>
      <c r="C477" s="420" t="s">
        <v>709</v>
      </c>
      <c r="D477" s="158" t="s">
        <v>305</v>
      </c>
      <c r="E477" s="356">
        <v>8</v>
      </c>
      <c r="F477" s="750"/>
      <c r="G477" s="159"/>
      <c r="H477" s="36"/>
      <c r="I477" s="34"/>
      <c r="J477" s="34"/>
      <c r="K477" s="315"/>
    </row>
    <row r="478" spans="1:20">
      <c r="A478" s="422" t="s">
        <v>710</v>
      </c>
      <c r="B478" s="191"/>
      <c r="C478" s="420" t="s">
        <v>711</v>
      </c>
      <c r="D478" s="158" t="s">
        <v>305</v>
      </c>
      <c r="E478" s="356">
        <v>16</v>
      </c>
      <c r="F478" s="750"/>
      <c r="G478" s="159"/>
      <c r="H478" s="36"/>
      <c r="I478" s="34"/>
      <c r="J478" s="34"/>
      <c r="K478" s="315"/>
    </row>
    <row r="479" spans="1:20">
      <c r="A479" s="214" t="s">
        <v>712</v>
      </c>
      <c r="B479" s="191"/>
      <c r="C479" s="420" t="s">
        <v>713</v>
      </c>
      <c r="D479" s="158" t="s">
        <v>305</v>
      </c>
      <c r="E479" s="356">
        <v>3</v>
      </c>
      <c r="F479" s="750"/>
      <c r="G479" s="159"/>
      <c r="H479" s="36"/>
      <c r="I479" s="34"/>
      <c r="J479" s="34"/>
      <c r="K479" s="315"/>
    </row>
    <row r="480" spans="1:20" ht="28.5">
      <c r="A480" s="210" t="s">
        <v>714</v>
      </c>
      <c r="B480" s="191"/>
      <c r="C480" s="386" t="s">
        <v>715</v>
      </c>
      <c r="D480" s="423" t="s">
        <v>305</v>
      </c>
      <c r="E480" s="356">
        <v>3</v>
      </c>
      <c r="F480" s="750"/>
      <c r="G480" s="159"/>
      <c r="H480" s="36"/>
      <c r="I480" s="34"/>
      <c r="J480" s="34"/>
      <c r="K480" s="315"/>
    </row>
    <row r="481" spans="1:15">
      <c r="A481" s="422" t="s">
        <v>710</v>
      </c>
      <c r="B481" s="191"/>
      <c r="C481" s="420" t="s">
        <v>711</v>
      </c>
      <c r="D481" s="158" t="s">
        <v>305</v>
      </c>
      <c r="E481" s="356">
        <v>3</v>
      </c>
      <c r="F481" s="750"/>
      <c r="G481" s="159"/>
      <c r="H481" s="36"/>
      <c r="I481" s="34"/>
      <c r="J481" s="19"/>
      <c r="K481" s="323"/>
    </row>
    <row r="482" spans="1:15">
      <c r="A482" s="214" t="s">
        <v>706</v>
      </c>
      <c r="B482" s="191"/>
      <c r="C482" s="420" t="s">
        <v>707</v>
      </c>
      <c r="D482" s="158" t="s">
        <v>305</v>
      </c>
      <c r="E482" s="356">
        <v>3</v>
      </c>
      <c r="F482" s="750"/>
      <c r="G482" s="159"/>
      <c r="H482" s="36"/>
      <c r="I482" s="34"/>
      <c r="J482" s="19"/>
      <c r="K482" s="323"/>
    </row>
    <row r="483" spans="1:15">
      <c r="A483" s="214" t="s">
        <v>704</v>
      </c>
      <c r="B483" s="191"/>
      <c r="C483" s="420" t="s">
        <v>705</v>
      </c>
      <c r="D483" s="158" t="s">
        <v>305</v>
      </c>
      <c r="E483" s="356">
        <v>3</v>
      </c>
      <c r="F483" s="750"/>
      <c r="G483" s="159"/>
      <c r="H483" s="36"/>
      <c r="I483" s="34"/>
      <c r="J483" s="19"/>
      <c r="K483" s="323"/>
    </row>
    <row r="484" spans="1:15">
      <c r="A484" s="214" t="s">
        <v>716</v>
      </c>
      <c r="B484" s="191"/>
      <c r="C484" s="420" t="s">
        <v>717</v>
      </c>
      <c r="D484" s="423" t="s">
        <v>57</v>
      </c>
      <c r="E484" s="356">
        <v>41</v>
      </c>
      <c r="F484" s="750"/>
      <c r="G484" s="159"/>
      <c r="H484" s="36"/>
      <c r="I484" s="34"/>
      <c r="J484" s="19"/>
      <c r="K484" s="323"/>
    </row>
    <row r="485" spans="1:15">
      <c r="A485" s="214" t="s">
        <v>698</v>
      </c>
      <c r="B485" s="191"/>
      <c r="C485" s="420" t="s">
        <v>699</v>
      </c>
      <c r="D485" s="158" t="s">
        <v>305</v>
      </c>
      <c r="E485" s="356">
        <v>41</v>
      </c>
      <c r="F485" s="750"/>
      <c r="G485" s="159"/>
      <c r="H485" s="36"/>
      <c r="I485" s="34"/>
      <c r="J485" s="19"/>
      <c r="K485" s="323"/>
    </row>
    <row r="486" spans="1:15">
      <c r="A486" s="422" t="s">
        <v>710</v>
      </c>
      <c r="B486" s="191"/>
      <c r="C486" s="420" t="s">
        <v>711</v>
      </c>
      <c r="D486" s="158" t="s">
        <v>305</v>
      </c>
      <c r="E486" s="356">
        <v>41</v>
      </c>
      <c r="F486" s="750"/>
      <c r="G486" s="159"/>
      <c r="H486" s="36"/>
      <c r="I486" s="2"/>
      <c r="J486" s="34"/>
      <c r="K486" s="315"/>
    </row>
    <row r="487" spans="1:15">
      <c r="A487" s="214" t="s">
        <v>718</v>
      </c>
      <c r="B487" s="191"/>
      <c r="C487" s="420" t="s">
        <v>719</v>
      </c>
      <c r="D487" s="158" t="s">
        <v>305</v>
      </c>
      <c r="E487" s="356">
        <v>66</v>
      </c>
      <c r="F487" s="750"/>
      <c r="G487" s="159"/>
      <c r="H487" s="36"/>
      <c r="I487" s="2"/>
      <c r="J487" s="34"/>
      <c r="K487" s="315"/>
    </row>
    <row r="488" spans="1:15">
      <c r="A488" s="214" t="s">
        <v>720</v>
      </c>
      <c r="B488" s="191"/>
      <c r="C488" s="420" t="s">
        <v>721</v>
      </c>
      <c r="D488" s="423" t="s">
        <v>305</v>
      </c>
      <c r="E488" s="356">
        <v>49</v>
      </c>
      <c r="F488" s="750"/>
      <c r="G488" s="159"/>
      <c r="H488" s="36"/>
      <c r="I488" s="2"/>
      <c r="J488" s="34"/>
      <c r="K488" s="315"/>
      <c r="L488" s="12">
        <v>49</v>
      </c>
      <c r="M488" s="12">
        <v>8</v>
      </c>
      <c r="N488" s="12">
        <v>4</v>
      </c>
      <c r="O488" s="12">
        <f>SUM(L488:N488)</f>
        <v>61</v>
      </c>
    </row>
    <row r="489" spans="1:15">
      <c r="A489" s="214" t="s">
        <v>722</v>
      </c>
      <c r="B489" s="191"/>
      <c r="C489" s="420" t="s">
        <v>723</v>
      </c>
      <c r="D489" s="158" t="s">
        <v>305</v>
      </c>
      <c r="E489" s="356">
        <v>66</v>
      </c>
      <c r="F489" s="750"/>
      <c r="G489" s="159"/>
      <c r="H489" s="36"/>
      <c r="I489" s="34"/>
      <c r="J489" s="34"/>
      <c r="K489" s="315"/>
      <c r="L489" s="12">
        <v>49</v>
      </c>
      <c r="M489" s="12">
        <v>10</v>
      </c>
      <c r="N489" s="12">
        <f>SUM(L489:M489)</f>
        <v>59</v>
      </c>
    </row>
    <row r="490" spans="1:15">
      <c r="A490" s="214" t="s">
        <v>724</v>
      </c>
      <c r="B490" s="424"/>
      <c r="C490" s="386" t="s">
        <v>725</v>
      </c>
      <c r="D490" s="423" t="s">
        <v>20</v>
      </c>
      <c r="E490" s="356">
        <v>52.8</v>
      </c>
      <c r="F490" s="750"/>
      <c r="G490" s="159"/>
      <c r="H490" s="36"/>
      <c r="I490" s="34"/>
      <c r="J490" s="34"/>
      <c r="K490" s="315"/>
    </row>
    <row r="491" spans="1:15">
      <c r="A491" s="214" t="s">
        <v>726</v>
      </c>
      <c r="B491" s="191"/>
      <c r="C491" s="420" t="s">
        <v>727</v>
      </c>
      <c r="D491" s="158" t="s">
        <v>305</v>
      </c>
      <c r="E491" s="356">
        <v>47</v>
      </c>
      <c r="F491" s="750"/>
      <c r="G491" s="159"/>
      <c r="H491" s="36"/>
      <c r="I491" s="34"/>
      <c r="J491" s="34"/>
      <c r="K491" s="315"/>
    </row>
    <row r="492" spans="1:15" ht="28.5">
      <c r="A492" s="214" t="s">
        <v>728</v>
      </c>
      <c r="B492" s="191"/>
      <c r="C492" s="420" t="s">
        <v>729</v>
      </c>
      <c r="D492" s="158" t="s">
        <v>305</v>
      </c>
      <c r="E492" s="356">
        <v>47</v>
      </c>
      <c r="F492" s="750"/>
      <c r="G492" s="159"/>
      <c r="H492" s="36"/>
      <c r="I492" s="34"/>
      <c r="J492" s="34"/>
      <c r="K492" s="315"/>
    </row>
    <row r="493" spans="1:15">
      <c r="A493" s="214" t="s">
        <v>706</v>
      </c>
      <c r="B493" s="191"/>
      <c r="C493" s="420" t="s">
        <v>707</v>
      </c>
      <c r="D493" s="158" t="s">
        <v>305</v>
      </c>
      <c r="E493" s="356">
        <v>47</v>
      </c>
      <c r="F493" s="750"/>
      <c r="G493" s="159"/>
      <c r="H493" s="36"/>
      <c r="I493" s="34"/>
      <c r="J493" s="34"/>
      <c r="K493" s="315"/>
    </row>
    <row r="494" spans="1:15">
      <c r="A494" s="214" t="s">
        <v>704</v>
      </c>
      <c r="B494" s="191"/>
      <c r="C494" s="420" t="s">
        <v>705</v>
      </c>
      <c r="D494" s="158" t="s">
        <v>305</v>
      </c>
      <c r="E494" s="356">
        <v>47</v>
      </c>
      <c r="F494" s="750"/>
      <c r="G494" s="159"/>
      <c r="H494" s="36"/>
      <c r="I494" s="34"/>
      <c r="J494" s="34"/>
      <c r="K494" s="315"/>
    </row>
    <row r="495" spans="1:15">
      <c r="A495" s="422" t="s">
        <v>710</v>
      </c>
      <c r="B495" s="191"/>
      <c r="C495" s="420" t="s">
        <v>711</v>
      </c>
      <c r="D495" s="158" t="s">
        <v>305</v>
      </c>
      <c r="E495" s="356">
        <v>47</v>
      </c>
      <c r="F495" s="750"/>
      <c r="G495" s="159"/>
      <c r="H495" s="36"/>
      <c r="I495" s="34"/>
      <c r="J495" s="34"/>
      <c r="K495" s="315"/>
    </row>
    <row r="496" spans="1:15">
      <c r="A496" s="214" t="s">
        <v>730</v>
      </c>
      <c r="B496" s="191"/>
      <c r="C496" s="420" t="s">
        <v>731</v>
      </c>
      <c r="D496" s="158" t="s">
        <v>305</v>
      </c>
      <c r="E496" s="356">
        <v>4</v>
      </c>
      <c r="F496" s="750"/>
      <c r="G496" s="159"/>
      <c r="H496" s="36"/>
      <c r="I496" s="34"/>
      <c r="J496" s="34"/>
      <c r="K496" s="315"/>
    </row>
    <row r="497" spans="1:11">
      <c r="A497" s="214" t="s">
        <v>732</v>
      </c>
      <c r="B497" s="194"/>
      <c r="C497" s="420" t="s">
        <v>733</v>
      </c>
      <c r="D497" s="158" t="s">
        <v>62</v>
      </c>
      <c r="E497" s="356">
        <v>1</v>
      </c>
      <c r="F497" s="750"/>
      <c r="G497" s="159"/>
      <c r="H497" s="36"/>
      <c r="I497" s="34"/>
      <c r="J497" s="34"/>
      <c r="K497" s="315"/>
    </row>
    <row r="498" spans="1:11" ht="28.5">
      <c r="A498" s="214" t="s">
        <v>734</v>
      </c>
      <c r="B498" s="191"/>
      <c r="C498" s="420" t="s">
        <v>735</v>
      </c>
      <c r="D498" s="423" t="s">
        <v>305</v>
      </c>
      <c r="E498" s="356">
        <v>9</v>
      </c>
      <c r="F498" s="750"/>
      <c r="G498" s="159"/>
      <c r="H498" s="36"/>
      <c r="I498" s="34"/>
      <c r="J498" s="34"/>
      <c r="K498" s="315"/>
    </row>
    <row r="499" spans="1:11">
      <c r="A499" s="214" t="s">
        <v>706</v>
      </c>
      <c r="B499" s="191"/>
      <c r="C499" s="420" t="s">
        <v>707</v>
      </c>
      <c r="D499" s="158" t="s">
        <v>305</v>
      </c>
      <c r="E499" s="356">
        <v>9</v>
      </c>
      <c r="F499" s="750"/>
      <c r="G499" s="159"/>
      <c r="H499" s="36"/>
      <c r="I499" s="34"/>
      <c r="J499" s="34"/>
      <c r="K499" s="315"/>
    </row>
    <row r="500" spans="1:11">
      <c r="A500" s="214" t="s">
        <v>704</v>
      </c>
      <c r="B500" s="191"/>
      <c r="C500" s="420" t="s">
        <v>705</v>
      </c>
      <c r="D500" s="158" t="s">
        <v>305</v>
      </c>
      <c r="E500" s="356">
        <v>9</v>
      </c>
      <c r="F500" s="750"/>
      <c r="G500" s="159"/>
      <c r="H500" s="36"/>
      <c r="I500" s="34"/>
      <c r="J500" s="34"/>
      <c r="K500" s="315"/>
    </row>
    <row r="501" spans="1:11">
      <c r="A501" s="422" t="s">
        <v>710</v>
      </c>
      <c r="B501" s="191"/>
      <c r="C501" s="420" t="s">
        <v>711</v>
      </c>
      <c r="D501" s="158" t="s">
        <v>305</v>
      </c>
      <c r="E501" s="356">
        <v>9</v>
      </c>
      <c r="F501" s="750"/>
      <c r="G501" s="159"/>
      <c r="H501" s="36"/>
      <c r="I501" s="34"/>
      <c r="J501" s="34"/>
      <c r="K501" s="315"/>
    </row>
    <row r="502" spans="1:11" ht="28.5">
      <c r="A502" s="210" t="s">
        <v>714</v>
      </c>
      <c r="B502" s="191"/>
      <c r="C502" s="386" t="s">
        <v>715</v>
      </c>
      <c r="D502" s="423" t="s">
        <v>305</v>
      </c>
      <c r="E502" s="356">
        <v>27</v>
      </c>
      <c r="F502" s="750"/>
      <c r="G502" s="159"/>
      <c r="H502" s="36"/>
      <c r="I502" s="34"/>
      <c r="J502" s="34"/>
      <c r="K502" s="315"/>
    </row>
    <row r="503" spans="1:11" ht="17.100000000000001" customHeight="1">
      <c r="A503" s="422" t="s">
        <v>736</v>
      </c>
      <c r="B503" s="424"/>
      <c r="C503" s="420" t="s">
        <v>737</v>
      </c>
      <c r="D503" s="423" t="s">
        <v>305</v>
      </c>
      <c r="E503" s="356">
        <v>27</v>
      </c>
      <c r="F503" s="750"/>
      <c r="G503" s="159"/>
      <c r="H503" s="36"/>
      <c r="I503" s="34"/>
      <c r="J503" s="34"/>
      <c r="K503" s="315"/>
    </row>
    <row r="504" spans="1:11" ht="28.5">
      <c r="A504" s="425" t="s">
        <v>738</v>
      </c>
      <c r="B504" s="170"/>
      <c r="C504" s="420" t="s">
        <v>739</v>
      </c>
      <c r="D504" s="158" t="s">
        <v>305</v>
      </c>
      <c r="E504" s="356">
        <v>2</v>
      </c>
      <c r="F504" s="192"/>
      <c r="G504" s="159"/>
      <c r="H504" s="36"/>
      <c r="I504" s="34"/>
      <c r="J504" s="34"/>
      <c r="K504" s="315"/>
    </row>
    <row r="505" spans="1:11" ht="15">
      <c r="A505" s="24" t="s">
        <v>740</v>
      </c>
      <c r="B505" s="25" t="s">
        <v>741</v>
      </c>
      <c r="C505" s="25"/>
      <c r="D505" s="27"/>
      <c r="E505" s="205"/>
      <c r="F505" s="29"/>
      <c r="G505" s="208"/>
      <c r="H505" s="236"/>
      <c r="I505" s="202">
        <f>SUM(G506:G512)</f>
        <v>0</v>
      </c>
      <c r="J505" s="137"/>
      <c r="K505" s="322"/>
    </row>
    <row r="506" spans="1:11" ht="28.5">
      <c r="A506" s="210" t="s">
        <v>742</v>
      </c>
      <c r="B506" s="191"/>
      <c r="C506" s="387" t="s">
        <v>743</v>
      </c>
      <c r="D506" s="158" t="s">
        <v>20</v>
      </c>
      <c r="E506" s="356">
        <v>24.17</v>
      </c>
      <c r="F506" s="750"/>
      <c r="G506" s="159"/>
      <c r="H506" s="36"/>
      <c r="I506" s="137"/>
      <c r="J506" s="137"/>
      <c r="K506" s="322"/>
    </row>
    <row r="507" spans="1:11" ht="28.5">
      <c r="A507" s="210" t="s">
        <v>744</v>
      </c>
      <c r="B507" s="191"/>
      <c r="C507" s="386" t="s">
        <v>745</v>
      </c>
      <c r="D507" s="158" t="s">
        <v>57</v>
      </c>
      <c r="E507" s="356">
        <v>1</v>
      </c>
      <c r="F507" s="750"/>
      <c r="G507" s="159"/>
      <c r="H507" s="36"/>
      <c r="I507" s="137"/>
      <c r="J507" s="137"/>
      <c r="K507" s="322"/>
    </row>
    <row r="508" spans="1:11">
      <c r="A508" s="210" t="s">
        <v>746</v>
      </c>
      <c r="B508" s="523"/>
      <c r="C508" s="386" t="s">
        <v>747</v>
      </c>
      <c r="D508" s="158" t="s">
        <v>57</v>
      </c>
      <c r="E508" s="356">
        <v>1</v>
      </c>
      <c r="F508" s="750"/>
      <c r="G508" s="159"/>
      <c r="H508" s="36"/>
      <c r="I508" s="137"/>
      <c r="J508" s="137"/>
      <c r="K508" s="322"/>
    </row>
    <row r="509" spans="1:11">
      <c r="A509" s="210" t="s">
        <v>748</v>
      </c>
      <c r="B509" s="523"/>
      <c r="C509" s="386" t="s">
        <v>749</v>
      </c>
      <c r="D509" s="158" t="s">
        <v>305</v>
      </c>
      <c r="E509" s="356">
        <v>100</v>
      </c>
      <c r="F509" s="192"/>
      <c r="G509" s="159"/>
      <c r="H509" s="36"/>
      <c r="I509" s="137"/>
      <c r="J509" s="137"/>
      <c r="K509" s="322"/>
    </row>
    <row r="510" spans="1:11" ht="28.5">
      <c r="A510" s="210" t="s">
        <v>750</v>
      </c>
      <c r="B510" s="523"/>
      <c r="C510" s="386" t="s">
        <v>33</v>
      </c>
      <c r="D510" s="158" t="s">
        <v>57</v>
      </c>
      <c r="E510" s="356">
        <v>1</v>
      </c>
      <c r="F510" s="192"/>
      <c r="G510" s="159"/>
      <c r="H510" s="36"/>
      <c r="I510" s="137"/>
      <c r="J510" s="137"/>
      <c r="K510" s="322"/>
    </row>
    <row r="511" spans="1:11" ht="42.75">
      <c r="A511" s="386" t="s">
        <v>751</v>
      </c>
      <c r="B511" s="191"/>
      <c r="C511" s="386" t="s">
        <v>752</v>
      </c>
      <c r="D511" s="158" t="s">
        <v>305</v>
      </c>
      <c r="E511" s="356">
        <v>12</v>
      </c>
      <c r="F511" s="750"/>
      <c r="G511" s="159"/>
      <c r="H511" s="36"/>
      <c r="I511" s="137"/>
      <c r="J511" s="137"/>
      <c r="K511" s="322"/>
    </row>
    <row r="512" spans="1:11">
      <c r="A512" s="210" t="s">
        <v>753</v>
      </c>
      <c r="B512" s="523"/>
      <c r="C512" s="386" t="s">
        <v>754</v>
      </c>
      <c r="D512" s="158" t="s">
        <v>305</v>
      </c>
      <c r="E512" s="356">
        <v>4</v>
      </c>
      <c r="F512" s="192"/>
      <c r="G512" s="159"/>
      <c r="H512" s="36"/>
      <c r="I512" s="137"/>
      <c r="J512" s="137"/>
      <c r="K512" s="322"/>
    </row>
    <row r="513" spans="1:23" ht="15">
      <c r="A513" s="24" t="s">
        <v>755</v>
      </c>
      <c r="B513" s="25" t="s">
        <v>756</v>
      </c>
      <c r="C513" s="26"/>
      <c r="D513" s="27" t="s">
        <v>15</v>
      </c>
      <c r="E513" s="28"/>
      <c r="F513" s="153"/>
      <c r="G513" s="208"/>
      <c r="H513" s="230"/>
      <c r="I513" s="200">
        <f>SUM(H514+H518+H524)</f>
        <v>0</v>
      </c>
      <c r="J513" s="137"/>
      <c r="K513" s="322"/>
    </row>
    <row r="514" spans="1:23" ht="15">
      <c r="A514" s="138" t="s">
        <v>757</v>
      </c>
      <c r="B514" s="38" t="s">
        <v>398</v>
      </c>
      <c r="C514" s="160"/>
      <c r="D514" s="161" t="s">
        <v>15</v>
      </c>
      <c r="E514" s="162"/>
      <c r="F514" s="163"/>
      <c r="G514" s="163"/>
      <c r="H514" s="39">
        <f>SUM(G515:G517)</f>
        <v>0</v>
      </c>
      <c r="I514" s="137"/>
      <c r="J514" s="137"/>
      <c r="K514" s="322"/>
    </row>
    <row r="515" spans="1:23" ht="19.5" customHeight="1">
      <c r="A515" s="214" t="s">
        <v>297</v>
      </c>
      <c r="B515" s="191"/>
      <c r="C515" s="420" t="s">
        <v>298</v>
      </c>
      <c r="D515" s="158" t="s">
        <v>20</v>
      </c>
      <c r="E515" s="356">
        <v>990</v>
      </c>
      <c r="F515" s="750"/>
      <c r="G515" s="159"/>
      <c r="H515" s="133"/>
      <c r="I515" s="34"/>
      <c r="J515" s="34"/>
      <c r="K515" s="315"/>
      <c r="L515" s="12">
        <v>330</v>
      </c>
      <c r="M515" s="12">
        <v>3</v>
      </c>
      <c r="N515" s="12">
        <f>L515*M515</f>
        <v>990</v>
      </c>
    </row>
    <row r="516" spans="1:23">
      <c r="A516" s="214" t="s">
        <v>481</v>
      </c>
      <c r="B516" s="492"/>
      <c r="C516" s="420" t="s">
        <v>482</v>
      </c>
      <c r="D516" s="158" t="s">
        <v>23</v>
      </c>
      <c r="E516" s="356">
        <v>990</v>
      </c>
      <c r="F516" s="750"/>
      <c r="G516" s="159"/>
      <c r="H516" s="133"/>
      <c r="I516" s="137"/>
      <c r="J516" s="137"/>
      <c r="K516" s="322"/>
    </row>
    <row r="517" spans="1:23" ht="28.5">
      <c r="A517" s="214" t="s">
        <v>758</v>
      </c>
      <c r="B517" s="526"/>
      <c r="C517" s="420" t="s">
        <v>759</v>
      </c>
      <c r="D517" s="158" t="s">
        <v>23</v>
      </c>
      <c r="E517" s="356">
        <v>466</v>
      </c>
      <c r="F517" s="192"/>
      <c r="G517" s="159"/>
      <c r="H517" s="36"/>
      <c r="I517" s="137"/>
      <c r="J517" s="137"/>
      <c r="K517" s="322"/>
      <c r="L517" s="12">
        <v>8.5</v>
      </c>
      <c r="M517" s="12">
        <v>72</v>
      </c>
      <c r="N517" s="12">
        <f>L517*M517</f>
        <v>612</v>
      </c>
    </row>
    <row r="518" spans="1:23" ht="15">
      <c r="A518" s="138" t="s">
        <v>760</v>
      </c>
      <c r="B518" s="38" t="s">
        <v>761</v>
      </c>
      <c r="C518" s="160"/>
      <c r="D518" s="161" t="s">
        <v>15</v>
      </c>
      <c r="E518" s="162"/>
      <c r="F518" s="163"/>
      <c r="G518" s="163"/>
      <c r="H518" s="39">
        <f>SUM(G519:G523)</f>
        <v>0</v>
      </c>
      <c r="I518" s="137"/>
      <c r="J518" s="137"/>
      <c r="K518" s="322"/>
    </row>
    <row r="519" spans="1:23" ht="15">
      <c r="A519" s="214" t="s">
        <v>446</v>
      </c>
      <c r="B519" s="194"/>
      <c r="C519" s="352" t="s">
        <v>447</v>
      </c>
      <c r="D519" s="158" t="s">
        <v>23</v>
      </c>
      <c r="E519" s="372">
        <v>110.5</v>
      </c>
      <c r="F519" s="750"/>
      <c r="G519" s="159"/>
      <c r="H519" s="36"/>
      <c r="I519" s="23"/>
      <c r="J519" s="34"/>
      <c r="K519" s="315"/>
      <c r="L519" s="12">
        <v>510</v>
      </c>
      <c r="M519" s="12">
        <v>1.5</v>
      </c>
      <c r="N519" s="12">
        <f>L519/M519</f>
        <v>340</v>
      </c>
      <c r="O519" s="12">
        <v>2.5</v>
      </c>
      <c r="P519" s="12">
        <f>N519*O519</f>
        <v>850</v>
      </c>
      <c r="Q519" s="12">
        <v>0.13</v>
      </c>
      <c r="R519" s="12">
        <f>P519*Q519</f>
        <v>110.5</v>
      </c>
    </row>
    <row r="520" spans="1:23">
      <c r="A520" s="214" t="s">
        <v>429</v>
      </c>
      <c r="B520" s="191"/>
      <c r="C520" s="352" t="s">
        <v>762</v>
      </c>
      <c r="D520" s="158" t="s">
        <v>294</v>
      </c>
      <c r="E520" s="372">
        <v>10.86</v>
      </c>
      <c r="F520" s="750"/>
      <c r="G520" s="159"/>
      <c r="H520" s="36"/>
      <c r="I520" s="34"/>
      <c r="J520" s="34"/>
      <c r="K520" s="315"/>
      <c r="L520" s="12">
        <v>108.65</v>
      </c>
      <c r="M520" s="12">
        <v>0.1</v>
      </c>
      <c r="N520" s="12">
        <f t="shared" ref="N520:N521" si="15">L520*M520</f>
        <v>10.865000000000002</v>
      </c>
    </row>
    <row r="521" spans="1:23">
      <c r="A521" s="214" t="s">
        <v>391</v>
      </c>
      <c r="B521" s="191"/>
      <c r="C521" s="420" t="s">
        <v>763</v>
      </c>
      <c r="D521" s="387" t="s">
        <v>37</v>
      </c>
      <c r="E521" s="372">
        <v>3.26</v>
      </c>
      <c r="F521" s="750"/>
      <c r="G521" s="159"/>
      <c r="H521" s="36"/>
      <c r="I521" s="34"/>
      <c r="J521" s="34"/>
      <c r="K521" s="315"/>
      <c r="L521" s="12">
        <v>108.65</v>
      </c>
      <c r="M521" s="12">
        <v>0.03</v>
      </c>
      <c r="N521" s="12">
        <f t="shared" si="15"/>
        <v>3.2595000000000001</v>
      </c>
    </row>
    <row r="522" spans="1:23">
      <c r="A522" s="214" t="s">
        <v>764</v>
      </c>
      <c r="B522" s="191"/>
      <c r="C522" s="420" t="s">
        <v>765</v>
      </c>
      <c r="D522" s="387" t="s">
        <v>23</v>
      </c>
      <c r="E522" s="372">
        <v>108.65</v>
      </c>
      <c r="F522" s="750"/>
      <c r="G522" s="159"/>
      <c r="H522" s="36"/>
      <c r="I522" s="137"/>
      <c r="J522" s="137"/>
      <c r="K522" s="322"/>
    </row>
    <row r="523" spans="1:23">
      <c r="A523" s="214" t="s">
        <v>766</v>
      </c>
      <c r="B523" s="194"/>
      <c r="C523" s="420" t="s">
        <v>767</v>
      </c>
      <c r="D523" s="387" t="s">
        <v>768</v>
      </c>
      <c r="E523" s="372">
        <v>11900</v>
      </c>
      <c r="F523" s="750"/>
      <c r="G523" s="159"/>
      <c r="H523" s="36"/>
      <c r="I523" s="137"/>
      <c r="J523" s="137"/>
      <c r="K523" s="322"/>
      <c r="L523" s="12">
        <v>108</v>
      </c>
      <c r="M523" s="12">
        <v>2</v>
      </c>
      <c r="N523" s="12">
        <f>L523/M523</f>
        <v>54</v>
      </c>
      <c r="O523" s="12">
        <v>1</v>
      </c>
      <c r="P523" s="12">
        <v>250</v>
      </c>
      <c r="Q523" s="12">
        <f>O523*P523</f>
        <v>250</v>
      </c>
      <c r="R523" s="12">
        <v>1</v>
      </c>
      <c r="S523" s="12">
        <f>Q523*R523</f>
        <v>250</v>
      </c>
      <c r="T523" s="12">
        <v>0.14000000000000001</v>
      </c>
      <c r="U523" s="12">
        <f>S523*T523</f>
        <v>35</v>
      </c>
      <c r="V523" s="12">
        <v>340</v>
      </c>
      <c r="W523" s="12">
        <f>U523*V523</f>
        <v>11900</v>
      </c>
    </row>
    <row r="524" spans="1:23" ht="15">
      <c r="A524" s="138" t="s">
        <v>769</v>
      </c>
      <c r="B524" s="38" t="s">
        <v>770</v>
      </c>
      <c r="C524" s="160"/>
      <c r="D524" s="161" t="s">
        <v>15</v>
      </c>
      <c r="E524" s="162"/>
      <c r="F524" s="163"/>
      <c r="G524" s="163"/>
      <c r="H524" s="39">
        <f>SUM(G525)</f>
        <v>0</v>
      </c>
      <c r="I524" s="137"/>
      <c r="J524" s="137"/>
      <c r="K524" s="322"/>
    </row>
    <row r="525" spans="1:23" ht="28.5">
      <c r="A525" s="210" t="s">
        <v>771</v>
      </c>
      <c r="B525" s="191"/>
      <c r="C525" s="386" t="s">
        <v>772</v>
      </c>
      <c r="D525" s="158" t="s">
        <v>20</v>
      </c>
      <c r="E525" s="372">
        <v>465</v>
      </c>
      <c r="F525" s="750"/>
      <c r="G525" s="159"/>
      <c r="H525" s="36"/>
      <c r="I525" s="137"/>
      <c r="J525" s="137"/>
      <c r="K525" s="322"/>
      <c r="L525" s="12">
        <v>3.8</v>
      </c>
      <c r="M525" s="12">
        <v>2.2000000000000002</v>
      </c>
      <c r="N525" s="12">
        <f>L525*M525</f>
        <v>8.36</v>
      </c>
      <c r="O525" s="12">
        <v>44</v>
      </c>
      <c r="P525" s="12">
        <f>N525*O525</f>
        <v>367.84</v>
      </c>
      <c r="Q525" s="12">
        <v>42</v>
      </c>
      <c r="R525" s="12">
        <v>2.2000000000000002</v>
      </c>
      <c r="S525" s="12">
        <f>Q525*R525</f>
        <v>92.4</v>
      </c>
      <c r="T525" s="12">
        <f>P525+S525</f>
        <v>460.24</v>
      </c>
    </row>
    <row r="526" spans="1:23" ht="15">
      <c r="A526" s="126" t="s">
        <v>773</v>
      </c>
      <c r="B526" s="127" t="s">
        <v>774</v>
      </c>
      <c r="C526" s="164"/>
      <c r="D526" s="129" t="s">
        <v>15</v>
      </c>
      <c r="E526" s="130"/>
      <c r="F526" s="153"/>
      <c r="G526" s="218"/>
      <c r="H526" s="237"/>
      <c r="I526" s="165">
        <f>H527+H529+H541+H548+H550+H556</f>
        <v>0</v>
      </c>
      <c r="J526" s="137"/>
      <c r="K526" s="322"/>
    </row>
    <row r="527" spans="1:23" customFormat="1" ht="15.75">
      <c r="A527" s="357" t="s">
        <v>775</v>
      </c>
      <c r="B527" s="358" t="s">
        <v>435</v>
      </c>
      <c r="C527" s="358"/>
      <c r="D527" s="358" t="s">
        <v>15</v>
      </c>
      <c r="E527" s="358"/>
      <c r="F527" s="358"/>
      <c r="G527" s="358"/>
      <c r="H527" s="359">
        <f>SUM(G528:G528)</f>
        <v>0</v>
      </c>
    </row>
    <row r="528" spans="1:23" customFormat="1" ht="15.75">
      <c r="A528" s="392" t="s">
        <v>436</v>
      </c>
      <c r="B528" s="393"/>
      <c r="C528" s="366" t="s">
        <v>437</v>
      </c>
      <c r="D528" s="394" t="s">
        <v>20</v>
      </c>
      <c r="E528" s="248">
        <v>55</v>
      </c>
      <c r="F528" s="750"/>
      <c r="G528" s="395"/>
    </row>
    <row r="529" spans="1:8" customFormat="1" ht="15.75">
      <c r="A529" s="357" t="s">
        <v>776</v>
      </c>
      <c r="B529" s="358" t="s">
        <v>441</v>
      </c>
      <c r="C529" s="358"/>
      <c r="D529" s="358" t="s">
        <v>15</v>
      </c>
      <c r="E529" s="358"/>
      <c r="F529" s="358"/>
      <c r="G529" s="358"/>
      <c r="H529" s="359">
        <f>SUM(G530:G540)</f>
        <v>0</v>
      </c>
    </row>
    <row r="530" spans="1:8" customFormat="1" ht="28.5">
      <c r="A530" s="339" t="s">
        <v>442</v>
      </c>
      <c r="B530" s="486"/>
      <c r="C530" s="487" t="s">
        <v>443</v>
      </c>
      <c r="D530" s="488" t="s">
        <v>294</v>
      </c>
      <c r="E530" s="370">
        <v>24.57</v>
      </c>
      <c r="F530" s="750"/>
      <c r="G530" s="489"/>
    </row>
    <row r="531" spans="1:8" customFormat="1" ht="15.75">
      <c r="A531" s="339" t="s">
        <v>444</v>
      </c>
      <c r="B531" s="486"/>
      <c r="C531" s="487" t="s">
        <v>445</v>
      </c>
      <c r="D531" s="488" t="s">
        <v>294</v>
      </c>
      <c r="E531" s="370">
        <v>12.2</v>
      </c>
      <c r="F531" s="750"/>
      <c r="G531" s="489"/>
    </row>
    <row r="532" spans="1:8" customFormat="1" ht="15.75">
      <c r="A532" s="339" t="s">
        <v>446</v>
      </c>
      <c r="B532" s="486"/>
      <c r="C532" s="487" t="s">
        <v>447</v>
      </c>
      <c r="D532" s="488" t="s">
        <v>20</v>
      </c>
      <c r="E532" s="370">
        <v>39.200000000000003</v>
      </c>
      <c r="F532" s="750"/>
      <c r="G532" s="489"/>
    </row>
    <row r="533" spans="1:8" customFormat="1" ht="15.75">
      <c r="A533" s="339" t="s">
        <v>448</v>
      </c>
      <c r="B533" s="486"/>
      <c r="C533" s="487" t="s">
        <v>449</v>
      </c>
      <c r="D533" s="488" t="s">
        <v>379</v>
      </c>
      <c r="E533" s="370">
        <v>1311.52</v>
      </c>
      <c r="F533" s="750"/>
      <c r="G533" s="489"/>
    </row>
    <row r="534" spans="1:8" customFormat="1" ht="15.75">
      <c r="A534" s="490" t="s">
        <v>450</v>
      </c>
      <c r="B534" s="486"/>
      <c r="C534" s="386" t="s">
        <v>451</v>
      </c>
      <c r="D534" s="488" t="s">
        <v>31</v>
      </c>
      <c r="E534" s="370">
        <v>8</v>
      </c>
      <c r="F534" s="751"/>
      <c r="G534" s="489"/>
      <c r="H534" s="517"/>
    </row>
    <row r="535" spans="1:8" customFormat="1" ht="15.75">
      <c r="A535" s="491" t="s">
        <v>158</v>
      </c>
      <c r="B535" s="492"/>
      <c r="C535" s="386" t="s">
        <v>159</v>
      </c>
      <c r="D535" s="488" t="s">
        <v>294</v>
      </c>
      <c r="E535" s="370">
        <v>20</v>
      </c>
      <c r="F535" s="750"/>
      <c r="G535" s="489"/>
      <c r="H535" s="759"/>
    </row>
    <row r="536" spans="1:8" customFormat="1" ht="15.75">
      <c r="A536" s="339" t="s">
        <v>454</v>
      </c>
      <c r="B536" s="486"/>
      <c r="C536" s="487" t="s">
        <v>455</v>
      </c>
      <c r="D536" s="488" t="s">
        <v>294</v>
      </c>
      <c r="E536" s="370">
        <v>1.5</v>
      </c>
      <c r="F536" s="750"/>
      <c r="G536" s="489"/>
      <c r="H536" s="767"/>
    </row>
    <row r="537" spans="1:8" customFormat="1" ht="28.5">
      <c r="A537" s="339" t="s">
        <v>456</v>
      </c>
      <c r="B537" s="486"/>
      <c r="C537" s="487" t="s">
        <v>457</v>
      </c>
      <c r="D537" s="488" t="s">
        <v>294</v>
      </c>
      <c r="E537" s="370">
        <v>1.5</v>
      </c>
      <c r="F537" s="750"/>
      <c r="G537" s="489"/>
      <c r="H537" s="767"/>
    </row>
    <row r="538" spans="1:8" customFormat="1" ht="28.5">
      <c r="A538" s="339" t="s">
        <v>394</v>
      </c>
      <c r="B538" s="486"/>
      <c r="C538" s="487" t="s">
        <v>395</v>
      </c>
      <c r="D538" s="488" t="s">
        <v>23</v>
      </c>
      <c r="E538" s="370">
        <v>38.54</v>
      </c>
      <c r="F538" s="750"/>
      <c r="G538" s="489"/>
      <c r="H538" s="403"/>
    </row>
    <row r="539" spans="1:8" customFormat="1" ht="15.75">
      <c r="A539" s="493" t="s">
        <v>151</v>
      </c>
      <c r="B539" s="170"/>
      <c r="C539" s="168" t="s">
        <v>458</v>
      </c>
      <c r="D539" s="158" t="s">
        <v>153</v>
      </c>
      <c r="E539" s="346">
        <v>36.659999999999997</v>
      </c>
      <c r="F539" s="750"/>
      <c r="G539" s="489"/>
      <c r="H539" s="403"/>
    </row>
    <row r="540" spans="1:8" customFormat="1" ht="15.75">
      <c r="A540" s="339" t="s">
        <v>459</v>
      </c>
      <c r="B540" s="486"/>
      <c r="C540" s="487" t="s">
        <v>460</v>
      </c>
      <c r="D540" s="488" t="s">
        <v>294</v>
      </c>
      <c r="E540" s="370">
        <v>5.5</v>
      </c>
      <c r="F540" s="750"/>
      <c r="G540" s="489"/>
      <c r="H540" s="403"/>
    </row>
    <row r="541" spans="1:8" customFormat="1" ht="15.75">
      <c r="A541" s="357" t="s">
        <v>777</v>
      </c>
      <c r="B541" s="358" t="s">
        <v>462</v>
      </c>
      <c r="C541" s="358"/>
      <c r="D541" s="358" t="s">
        <v>15</v>
      </c>
      <c r="E541" s="358"/>
      <c r="F541" s="358"/>
      <c r="G541" s="358"/>
      <c r="H541" s="359">
        <f>SUM(G542:G547)</f>
        <v>0</v>
      </c>
    </row>
    <row r="542" spans="1:8" customFormat="1" ht="28.5">
      <c r="A542" s="213" t="s">
        <v>463</v>
      </c>
      <c r="B542" s="404"/>
      <c r="C542" s="405" t="s">
        <v>464</v>
      </c>
      <c r="D542" s="243" t="s">
        <v>153</v>
      </c>
      <c r="E542" s="406">
        <v>1623.44</v>
      </c>
      <c r="F542" s="750"/>
      <c r="G542" s="245"/>
    </row>
    <row r="543" spans="1:8" customFormat="1" ht="29.25">
      <c r="A543" s="228" t="s">
        <v>465</v>
      </c>
      <c r="B543" s="404"/>
      <c r="C543" s="242" t="s">
        <v>466</v>
      </c>
      <c r="D543" s="243" t="s">
        <v>23</v>
      </c>
      <c r="E543" s="247">
        <v>71</v>
      </c>
      <c r="F543" s="750"/>
      <c r="G543" s="245"/>
    </row>
    <row r="544" spans="1:8" customFormat="1" ht="15.75">
      <c r="A544" s="228" t="s">
        <v>151</v>
      </c>
      <c r="B544" s="404"/>
      <c r="C544" s="242" t="s">
        <v>152</v>
      </c>
      <c r="D544" s="243" t="s">
        <v>153</v>
      </c>
      <c r="E544" s="247">
        <v>36.659999999999997</v>
      </c>
      <c r="F544" s="750"/>
      <c r="G544" s="245"/>
    </row>
    <row r="545" spans="1:25" customFormat="1" ht="15.75">
      <c r="A545" s="396" t="s">
        <v>448</v>
      </c>
      <c r="B545" s="397"/>
      <c r="C545" s="398" t="s">
        <v>449</v>
      </c>
      <c r="D545" s="399" t="s">
        <v>379</v>
      </c>
      <c r="E545" s="248">
        <v>24</v>
      </c>
      <c r="F545" s="750"/>
      <c r="G545" s="400"/>
    </row>
    <row r="546" spans="1:25" customFormat="1" ht="15.75">
      <c r="A546" s="228" t="s">
        <v>467</v>
      </c>
      <c r="B546" s="404"/>
      <c r="C546" s="242" t="s">
        <v>468</v>
      </c>
      <c r="D546" s="243" t="s">
        <v>23</v>
      </c>
      <c r="E546" s="247">
        <v>19.25</v>
      </c>
      <c r="F546" s="750"/>
      <c r="G546" s="245"/>
    </row>
    <row r="547" spans="1:25" customFormat="1" ht="15.75">
      <c r="A547" s="228" t="s">
        <v>469</v>
      </c>
      <c r="B547" s="404"/>
      <c r="C547" s="242" t="s">
        <v>470</v>
      </c>
      <c r="D547" s="243" t="s">
        <v>37</v>
      </c>
      <c r="E547" s="247">
        <v>9</v>
      </c>
      <c r="F547" s="750"/>
      <c r="G547" s="245"/>
    </row>
    <row r="548" spans="1:25" ht="15">
      <c r="A548" s="357" t="s">
        <v>778</v>
      </c>
      <c r="B548" s="358" t="s">
        <v>472</v>
      </c>
      <c r="C548" s="358"/>
      <c r="D548" s="358" t="s">
        <v>15</v>
      </c>
      <c r="E548" s="358"/>
      <c r="F548" s="358"/>
      <c r="G548" s="358"/>
      <c r="H548" s="39">
        <f>SUM(G549)</f>
        <v>0</v>
      </c>
      <c r="I548" s="137"/>
      <c r="J548" s="137"/>
      <c r="K548" s="322"/>
      <c r="P548" s="12" t="s">
        <v>473</v>
      </c>
    </row>
    <row r="549" spans="1:25" customFormat="1" ht="29.25">
      <c r="A549" s="407" t="s">
        <v>474</v>
      </c>
      <c r="B549" s="408"/>
      <c r="C549" s="409" t="s">
        <v>475</v>
      </c>
      <c r="D549" s="243" t="s">
        <v>23</v>
      </c>
      <c r="E549" s="247">
        <v>71</v>
      </c>
      <c r="F549" s="750"/>
      <c r="G549" s="245"/>
    </row>
    <row r="550" spans="1:25" customFormat="1" ht="15.75">
      <c r="A550" s="357" t="s">
        <v>779</v>
      </c>
      <c r="B550" s="358" t="s">
        <v>477</v>
      </c>
      <c r="C550" s="358"/>
      <c r="D550" s="358" t="s">
        <v>15</v>
      </c>
      <c r="E550" s="358"/>
      <c r="F550" s="358"/>
      <c r="G550" s="358"/>
      <c r="H550" s="359">
        <f>SUM(G551:G555)</f>
        <v>0</v>
      </c>
    </row>
    <row r="551" spans="1:25" customFormat="1" ht="29.25">
      <c r="A551" s="228" t="s">
        <v>478</v>
      </c>
      <c r="B551" s="361"/>
      <c r="C551" s="242" t="s">
        <v>479</v>
      </c>
      <c r="D551" s="399" t="s">
        <v>20</v>
      </c>
      <c r="E551" s="364">
        <v>165</v>
      </c>
      <c r="F551" s="750"/>
      <c r="G551" s="245"/>
    </row>
    <row r="552" spans="1:25" customFormat="1" ht="15.75">
      <c r="A552" s="228" t="s">
        <v>292</v>
      </c>
      <c r="B552" s="361"/>
      <c r="C552" s="242" t="s">
        <v>293</v>
      </c>
      <c r="D552" s="399" t="s">
        <v>294</v>
      </c>
      <c r="E552" s="364">
        <v>0.56999999999999995</v>
      </c>
      <c r="F552" s="750"/>
      <c r="G552" s="245"/>
      <c r="Y552" s="181"/>
    </row>
    <row r="553" spans="1:25" customFormat="1" ht="15.75">
      <c r="A553" s="228" t="s">
        <v>297</v>
      </c>
      <c r="B553" s="367"/>
      <c r="C553" s="242" t="s">
        <v>298</v>
      </c>
      <c r="D553" s="399" t="s">
        <v>23</v>
      </c>
      <c r="E553" s="369">
        <v>330</v>
      </c>
      <c r="F553" s="750"/>
      <c r="G553" s="245"/>
      <c r="Y553" s="181"/>
    </row>
    <row r="554" spans="1:25" customFormat="1" ht="15.75">
      <c r="A554" s="228" t="s">
        <v>299</v>
      </c>
      <c r="B554" s="361"/>
      <c r="C554" s="242" t="s">
        <v>480</v>
      </c>
      <c r="D554" s="399" t="s">
        <v>23</v>
      </c>
      <c r="E554" s="369">
        <v>330</v>
      </c>
      <c r="F554" s="750"/>
      <c r="G554" s="245"/>
      <c r="Y554" s="181"/>
    </row>
    <row r="555" spans="1:25" customFormat="1" ht="15.75">
      <c r="A555" s="228" t="s">
        <v>481</v>
      </c>
      <c r="B555" s="384"/>
      <c r="C555" s="242" t="s">
        <v>482</v>
      </c>
      <c r="D555" s="399" t="s">
        <v>23</v>
      </c>
      <c r="E555" s="369">
        <v>330</v>
      </c>
      <c r="F555" s="750"/>
      <c r="G555" s="245"/>
      <c r="Y555" s="181"/>
    </row>
    <row r="556" spans="1:25" ht="15">
      <c r="A556" s="138" t="s">
        <v>780</v>
      </c>
      <c r="B556" s="38" t="s">
        <v>781</v>
      </c>
      <c r="C556" s="38"/>
      <c r="D556" s="38" t="s">
        <v>15</v>
      </c>
      <c r="E556" s="38"/>
      <c r="F556" s="38"/>
      <c r="G556" s="38"/>
      <c r="H556" s="223">
        <f>SUM(G557:G557)</f>
        <v>0</v>
      </c>
      <c r="I556" s="19"/>
      <c r="J556" s="131"/>
      <c r="K556" s="333"/>
    </row>
    <row r="557" spans="1:25" ht="20.100000000000001" customHeight="1">
      <c r="A557" s="228" t="s">
        <v>782</v>
      </c>
      <c r="B557" s="31"/>
      <c r="C557" s="242" t="s">
        <v>783</v>
      </c>
      <c r="D557" s="4" t="s">
        <v>23</v>
      </c>
      <c r="E557" s="346">
        <v>6.71</v>
      </c>
      <c r="F557" s="750"/>
      <c r="G557" s="132"/>
      <c r="H557" s="133"/>
      <c r="I557" s="133"/>
      <c r="J557" s="133"/>
      <c r="K557" s="326"/>
      <c r="L557" s="12">
        <v>3.7</v>
      </c>
      <c r="M557" s="12">
        <v>2.4</v>
      </c>
      <c r="N557" s="12">
        <f>SUM(L557:M557)</f>
        <v>6.1</v>
      </c>
      <c r="O557" s="12">
        <v>1.1000000000000001</v>
      </c>
      <c r="P557" s="12">
        <f>N557*O557</f>
        <v>6.71</v>
      </c>
    </row>
    <row r="558" spans="1:25" ht="15">
      <c r="A558" s="126" t="s">
        <v>784</v>
      </c>
      <c r="B558" s="127" t="s">
        <v>785</v>
      </c>
      <c r="C558" s="164"/>
      <c r="D558" s="129" t="s">
        <v>15</v>
      </c>
      <c r="E558" s="130"/>
      <c r="F558" s="153"/>
      <c r="G558" s="218"/>
      <c r="H558" s="237"/>
      <c r="I558" s="165">
        <f>H559+H561+H573+H580+H582+H588</f>
        <v>0</v>
      </c>
      <c r="J558" s="137"/>
      <c r="K558" s="322"/>
    </row>
    <row r="559" spans="1:25" customFormat="1" ht="15.75">
      <c r="A559" s="357" t="s">
        <v>786</v>
      </c>
      <c r="B559" s="358" t="s">
        <v>435</v>
      </c>
      <c r="C559" s="358"/>
      <c r="D559" s="358" t="s">
        <v>15</v>
      </c>
      <c r="E559" s="358"/>
      <c r="F559" s="358"/>
      <c r="G559" s="358"/>
      <c r="H559" s="359">
        <f>SUM(G560:G560)</f>
        <v>0</v>
      </c>
    </row>
    <row r="560" spans="1:25" customFormat="1" ht="15.75">
      <c r="A560" s="392" t="s">
        <v>436</v>
      </c>
      <c r="B560" s="393"/>
      <c r="C560" s="366" t="s">
        <v>437</v>
      </c>
      <c r="D560" s="394" t="s">
        <v>20</v>
      </c>
      <c r="E560" s="248">
        <v>25</v>
      </c>
      <c r="F560" s="750"/>
      <c r="G560" s="395"/>
    </row>
    <row r="561" spans="1:8" customFormat="1" ht="15.75">
      <c r="A561" s="357" t="s">
        <v>787</v>
      </c>
      <c r="B561" s="358" t="s">
        <v>441</v>
      </c>
      <c r="C561" s="358"/>
      <c r="D561" s="358" t="s">
        <v>15</v>
      </c>
      <c r="E561" s="358"/>
      <c r="F561" s="358"/>
      <c r="G561" s="358"/>
      <c r="H561" s="359">
        <f>SUM(G562:G572)</f>
        <v>0</v>
      </c>
    </row>
    <row r="562" spans="1:8" customFormat="1" ht="28.5">
      <c r="A562" s="396" t="s">
        <v>442</v>
      </c>
      <c r="B562" s="397"/>
      <c r="C562" s="398" t="s">
        <v>443</v>
      </c>
      <c r="D562" s="399" t="s">
        <v>294</v>
      </c>
      <c r="E562" s="248">
        <v>3</v>
      </c>
      <c r="F562" s="750"/>
      <c r="G562" s="400"/>
    </row>
    <row r="563" spans="1:8" customFormat="1" ht="15.75">
      <c r="A563" s="396" t="s">
        <v>444</v>
      </c>
      <c r="B563" s="397"/>
      <c r="C563" s="398" t="s">
        <v>445</v>
      </c>
      <c r="D563" s="399" t="s">
        <v>294</v>
      </c>
      <c r="E563" s="248">
        <v>1.5</v>
      </c>
      <c r="F563" s="750"/>
      <c r="G563" s="400"/>
    </row>
    <row r="564" spans="1:8" customFormat="1" ht="15.75">
      <c r="A564" s="396" t="s">
        <v>446</v>
      </c>
      <c r="B564" s="397"/>
      <c r="C564" s="398" t="s">
        <v>447</v>
      </c>
      <c r="D564" s="399" t="s">
        <v>20</v>
      </c>
      <c r="E564" s="248">
        <v>10.8</v>
      </c>
      <c r="F564" s="750"/>
      <c r="G564" s="400"/>
    </row>
    <row r="565" spans="1:8" customFormat="1" ht="15.75">
      <c r="A565" s="396" t="s">
        <v>448</v>
      </c>
      <c r="B565" s="397"/>
      <c r="C565" s="398" t="s">
        <v>449</v>
      </c>
      <c r="D565" s="399" t="s">
        <v>379</v>
      </c>
      <c r="E565" s="248">
        <v>1285.23</v>
      </c>
      <c r="F565" s="750"/>
      <c r="G565" s="400"/>
    </row>
    <row r="566" spans="1:8" customFormat="1" ht="15.75">
      <c r="A566" s="490" t="s">
        <v>450</v>
      </c>
      <c r="B566" s="486"/>
      <c r="C566" s="386" t="s">
        <v>451</v>
      </c>
      <c r="D566" s="488" t="s">
        <v>31</v>
      </c>
      <c r="E566" s="370">
        <v>7</v>
      </c>
      <c r="F566" s="751"/>
      <c r="G566" s="489"/>
    </row>
    <row r="567" spans="1:8" customFormat="1" ht="15.75">
      <c r="A567" s="401" t="s">
        <v>158</v>
      </c>
      <c r="B567" s="402"/>
      <c r="C567" s="190" t="s">
        <v>159</v>
      </c>
      <c r="D567" s="399" t="s">
        <v>294</v>
      </c>
      <c r="E567" s="248">
        <v>2</v>
      </c>
      <c r="F567" s="750"/>
      <c r="G567" s="400"/>
      <c r="H567" s="759"/>
    </row>
    <row r="568" spans="1:8" customFormat="1" ht="15.75">
      <c r="A568" s="396" t="s">
        <v>454</v>
      </c>
      <c r="B568" s="397"/>
      <c r="C568" s="398" t="s">
        <v>455</v>
      </c>
      <c r="D568" s="399" t="s">
        <v>294</v>
      </c>
      <c r="E568" s="248">
        <v>1.5</v>
      </c>
      <c r="F568" s="750"/>
      <c r="G568" s="400"/>
      <c r="H568" s="767"/>
    </row>
    <row r="569" spans="1:8" customFormat="1" ht="28.5">
      <c r="A569" s="396" t="s">
        <v>456</v>
      </c>
      <c r="B569" s="397"/>
      <c r="C569" s="398" t="s">
        <v>457</v>
      </c>
      <c r="D569" s="399" t="s">
        <v>294</v>
      </c>
      <c r="E569" s="248">
        <v>1.5</v>
      </c>
      <c r="F569" s="750"/>
      <c r="G569" s="400"/>
      <c r="H569" s="767"/>
    </row>
    <row r="570" spans="1:8" customFormat="1" ht="28.5">
      <c r="A570" s="396" t="s">
        <v>394</v>
      </c>
      <c r="B570" s="397"/>
      <c r="C570" s="398" t="s">
        <v>395</v>
      </c>
      <c r="D570" s="399" t="s">
        <v>23</v>
      </c>
      <c r="E570" s="248">
        <v>15</v>
      </c>
      <c r="F570" s="750"/>
      <c r="G570" s="400"/>
      <c r="H570" s="403"/>
    </row>
    <row r="571" spans="1:8" customFormat="1" ht="15.75">
      <c r="A571" s="228" t="s">
        <v>151</v>
      </c>
      <c r="B571" s="404"/>
      <c r="C571" s="242" t="s">
        <v>458</v>
      </c>
      <c r="D571" s="243" t="s">
        <v>153</v>
      </c>
      <c r="E571" s="247">
        <v>18.66</v>
      </c>
      <c r="F571" s="750"/>
      <c r="G571" s="400"/>
      <c r="H571" s="403"/>
    </row>
    <row r="572" spans="1:8" customFormat="1" ht="15.75">
      <c r="A572" s="396" t="s">
        <v>459</v>
      </c>
      <c r="B572" s="397"/>
      <c r="C572" s="398" t="s">
        <v>460</v>
      </c>
      <c r="D572" s="399" t="s">
        <v>294</v>
      </c>
      <c r="E572" s="248">
        <v>3</v>
      </c>
      <c r="F572" s="750"/>
      <c r="G572" s="400"/>
      <c r="H572" s="403"/>
    </row>
    <row r="573" spans="1:8" customFormat="1" ht="15.75">
      <c r="A573" s="357" t="s">
        <v>788</v>
      </c>
      <c r="B573" s="358" t="s">
        <v>462</v>
      </c>
      <c r="C573" s="358"/>
      <c r="D573" s="358" t="s">
        <v>15</v>
      </c>
      <c r="E573" s="358"/>
      <c r="F573" s="358"/>
      <c r="G573" s="358"/>
      <c r="H573" s="359">
        <f>SUM(G574:G579)</f>
        <v>0</v>
      </c>
    </row>
    <row r="574" spans="1:8" customFormat="1" ht="28.5">
      <c r="A574" s="213" t="s">
        <v>463</v>
      </c>
      <c r="B574" s="404"/>
      <c r="C574" s="405" t="s">
        <v>464</v>
      </c>
      <c r="D574" s="243" t="s">
        <v>153</v>
      </c>
      <c r="E574" s="406">
        <v>1230.96</v>
      </c>
      <c r="F574" s="750"/>
      <c r="G574" s="245"/>
    </row>
    <row r="575" spans="1:8" customFormat="1" ht="29.25">
      <c r="A575" s="228" t="s">
        <v>465</v>
      </c>
      <c r="B575" s="404"/>
      <c r="C575" s="242" t="s">
        <v>466</v>
      </c>
      <c r="D575" s="243" t="s">
        <v>23</v>
      </c>
      <c r="E575" s="247">
        <v>32</v>
      </c>
      <c r="F575" s="750"/>
      <c r="G575" s="245"/>
    </row>
    <row r="576" spans="1:8" customFormat="1" ht="15.75">
      <c r="A576" s="228" t="s">
        <v>151</v>
      </c>
      <c r="B576" s="404"/>
      <c r="C576" s="242" t="s">
        <v>152</v>
      </c>
      <c r="D576" s="243" t="s">
        <v>153</v>
      </c>
      <c r="E576" s="247">
        <v>23.33</v>
      </c>
      <c r="F576" s="750"/>
      <c r="G576" s="245"/>
    </row>
    <row r="577" spans="1:25" customFormat="1" ht="15.75">
      <c r="A577" s="396" t="s">
        <v>448</v>
      </c>
      <c r="B577" s="397"/>
      <c r="C577" s="398" t="s">
        <v>449</v>
      </c>
      <c r="D577" s="399" t="s">
        <v>379</v>
      </c>
      <c r="E577" s="248">
        <v>12</v>
      </c>
      <c r="F577" s="750"/>
      <c r="G577" s="400"/>
    </row>
    <row r="578" spans="1:25" customFormat="1" ht="15.75">
      <c r="A578" s="228" t="s">
        <v>467</v>
      </c>
      <c r="B578" s="404"/>
      <c r="C578" s="242" t="s">
        <v>468</v>
      </c>
      <c r="D578" s="243" t="s">
        <v>23</v>
      </c>
      <c r="E578" s="247">
        <v>16.52</v>
      </c>
      <c r="F578" s="750"/>
      <c r="G578" s="245"/>
    </row>
    <row r="579" spans="1:25" customFormat="1" ht="15.75">
      <c r="A579" s="228" t="s">
        <v>469</v>
      </c>
      <c r="B579" s="404"/>
      <c r="C579" s="242" t="s">
        <v>470</v>
      </c>
      <c r="D579" s="243" t="s">
        <v>37</v>
      </c>
      <c r="E579" s="247">
        <v>4</v>
      </c>
      <c r="F579" s="750"/>
      <c r="G579" s="245"/>
    </row>
    <row r="580" spans="1:25" ht="15">
      <c r="A580" s="357" t="s">
        <v>789</v>
      </c>
      <c r="B580" s="358" t="s">
        <v>472</v>
      </c>
      <c r="C580" s="358"/>
      <c r="D580" s="358" t="s">
        <v>15</v>
      </c>
      <c r="E580" s="358"/>
      <c r="F580" s="358"/>
      <c r="G580" s="358"/>
      <c r="H580" s="39">
        <f>G581</f>
        <v>0</v>
      </c>
      <c r="I580" s="137"/>
      <c r="J580" s="137"/>
      <c r="K580" s="322"/>
      <c r="P580" s="12" t="s">
        <v>473</v>
      </c>
    </row>
    <row r="581" spans="1:25" customFormat="1" ht="29.25">
      <c r="A581" s="407" t="s">
        <v>474</v>
      </c>
      <c r="B581" s="408"/>
      <c r="C581" s="409" t="s">
        <v>475</v>
      </c>
      <c r="D581" s="243" t="s">
        <v>23</v>
      </c>
      <c r="E581" s="247">
        <v>32</v>
      </c>
      <c r="F581" s="750"/>
      <c r="G581" s="245"/>
    </row>
    <row r="582" spans="1:25" customFormat="1" ht="15.75">
      <c r="A582" s="357" t="s">
        <v>790</v>
      </c>
      <c r="B582" s="358" t="s">
        <v>477</v>
      </c>
      <c r="C582" s="358"/>
      <c r="D582" s="358" t="s">
        <v>15</v>
      </c>
      <c r="E582" s="358"/>
      <c r="F582" s="358"/>
      <c r="G582" s="358"/>
      <c r="H582" s="359">
        <f>SUM(G583:G587)</f>
        <v>0</v>
      </c>
    </row>
    <row r="583" spans="1:25" customFormat="1" ht="28.5">
      <c r="A583" s="360" t="s">
        <v>478</v>
      </c>
      <c r="B583" s="361"/>
      <c r="C583" s="366" t="s">
        <v>479</v>
      </c>
      <c r="D583" s="363" t="s">
        <v>20</v>
      </c>
      <c r="E583" s="364">
        <v>50</v>
      </c>
      <c r="F583" s="750"/>
      <c r="G583" s="365"/>
    </row>
    <row r="584" spans="1:25" customFormat="1" ht="15.75">
      <c r="A584" s="360" t="s">
        <v>292</v>
      </c>
      <c r="B584" s="361"/>
      <c r="C584" s="362" t="s">
        <v>293</v>
      </c>
      <c r="D584" s="363" t="s">
        <v>294</v>
      </c>
      <c r="E584" s="364">
        <v>0.56999999999999995</v>
      </c>
      <c r="F584" s="750"/>
      <c r="G584" s="365"/>
      <c r="Y584" s="181"/>
    </row>
    <row r="585" spans="1:25" customFormat="1" ht="15.75">
      <c r="A585" s="360" t="s">
        <v>297</v>
      </c>
      <c r="B585" s="367"/>
      <c r="C585" s="368" t="s">
        <v>298</v>
      </c>
      <c r="D585" s="363" t="s">
        <v>23</v>
      </c>
      <c r="E585" s="369">
        <v>100</v>
      </c>
      <c r="F585" s="750"/>
      <c r="G585" s="365"/>
      <c r="Y585" s="181"/>
    </row>
    <row r="586" spans="1:25" customFormat="1" ht="15.75">
      <c r="A586" s="360" t="s">
        <v>299</v>
      </c>
      <c r="B586" s="361"/>
      <c r="C586" s="362" t="s">
        <v>480</v>
      </c>
      <c r="D586" s="363" t="s">
        <v>23</v>
      </c>
      <c r="E586" s="369">
        <v>100</v>
      </c>
      <c r="F586" s="750"/>
      <c r="G586" s="365"/>
      <c r="Y586" s="181"/>
    </row>
    <row r="587" spans="1:25" customFormat="1" ht="15.75">
      <c r="A587" s="383" t="s">
        <v>481</v>
      </c>
      <c r="B587" s="384"/>
      <c r="C587" s="383" t="s">
        <v>482</v>
      </c>
      <c r="D587" s="363" t="s">
        <v>23</v>
      </c>
      <c r="E587" s="369">
        <v>100</v>
      </c>
      <c r="F587" s="750"/>
      <c r="G587" s="365"/>
      <c r="Y587" s="181"/>
    </row>
    <row r="588" spans="1:25" ht="15">
      <c r="A588" s="138" t="s">
        <v>791</v>
      </c>
      <c r="B588" s="38" t="s">
        <v>781</v>
      </c>
      <c r="C588" s="38"/>
      <c r="D588" s="38" t="s">
        <v>15</v>
      </c>
      <c r="E588" s="38"/>
      <c r="F588" s="38"/>
      <c r="G588" s="38"/>
      <c r="H588" s="223">
        <f>SUM(G589:G589)</f>
        <v>0</v>
      </c>
      <c r="I588" s="19"/>
      <c r="J588" s="131"/>
      <c r="K588" s="333"/>
    </row>
    <row r="589" spans="1:25" ht="28.5">
      <c r="A589" s="224" t="s">
        <v>782</v>
      </c>
      <c r="B589" s="31"/>
      <c r="C589" s="30" t="s">
        <v>783</v>
      </c>
      <c r="D589" s="4" t="s">
        <v>23</v>
      </c>
      <c r="E589" s="346">
        <v>6.71</v>
      </c>
      <c r="F589" s="750"/>
      <c r="G589" s="132"/>
      <c r="H589" s="133"/>
      <c r="I589" s="133"/>
      <c r="J589" s="133"/>
      <c r="K589" s="326"/>
    </row>
    <row r="590" spans="1:25" ht="15">
      <c r="A590" s="126" t="s">
        <v>792</v>
      </c>
      <c r="B590" s="127" t="s">
        <v>793</v>
      </c>
      <c r="C590" s="164"/>
      <c r="D590" s="129" t="s">
        <v>15</v>
      </c>
      <c r="E590" s="130"/>
      <c r="F590" s="153"/>
      <c r="G590" s="218"/>
      <c r="H590" s="237"/>
      <c r="I590" s="165">
        <f>H591+H593</f>
        <v>0</v>
      </c>
      <c r="J590" s="137"/>
      <c r="K590" s="322"/>
    </row>
    <row r="591" spans="1:25" ht="15">
      <c r="A591" s="357" t="s">
        <v>794</v>
      </c>
      <c r="B591" s="358" t="s">
        <v>795</v>
      </c>
      <c r="C591" s="358"/>
      <c r="D591" s="358" t="s">
        <v>15</v>
      </c>
      <c r="E591" s="358"/>
      <c r="F591" s="358"/>
      <c r="G591" s="359"/>
      <c r="H591" s="223">
        <f>SUM(G592:G592)</f>
        <v>0</v>
      </c>
      <c r="I591" s="19"/>
      <c r="J591" s="131"/>
      <c r="K591" s="333"/>
    </row>
    <row r="592" spans="1:25" ht="28.5">
      <c r="A592" s="211" t="s">
        <v>796</v>
      </c>
      <c r="B592" s="384"/>
      <c r="C592" s="141" t="s">
        <v>797</v>
      </c>
      <c r="D592" s="37" t="s">
        <v>57</v>
      </c>
      <c r="E592" s="370">
        <v>3</v>
      </c>
      <c r="F592" s="750"/>
      <c r="G592" s="365"/>
      <c r="H592" s="133"/>
      <c r="I592" s="131"/>
      <c r="J592" s="131"/>
      <c r="K592" s="333"/>
    </row>
    <row r="593" spans="1:16" s="120" customFormat="1" ht="19.5" customHeight="1">
      <c r="A593" s="357" t="s">
        <v>798</v>
      </c>
      <c r="B593" s="358" t="s">
        <v>799</v>
      </c>
      <c r="C593" s="358"/>
      <c r="D593" s="358" t="s">
        <v>15</v>
      </c>
      <c r="E593" s="358"/>
      <c r="F593" s="358"/>
      <c r="G593" s="359"/>
      <c r="H593" s="223">
        <f>SUM(G594:G602)</f>
        <v>0</v>
      </c>
      <c r="I593" s="19"/>
      <c r="J593" s="131"/>
      <c r="K593" s="333"/>
    </row>
    <row r="594" spans="1:16" s="120" customFormat="1" ht="28.5">
      <c r="A594" s="211" t="s">
        <v>800</v>
      </c>
      <c r="B594" s="384"/>
      <c r="C594" s="140" t="s">
        <v>801</v>
      </c>
      <c r="D594" s="383" t="s">
        <v>57</v>
      </c>
      <c r="E594" s="370">
        <v>1</v>
      </c>
      <c r="F594" s="750"/>
      <c r="G594" s="134"/>
      <c r="H594" s="232"/>
      <c r="I594" s="19"/>
      <c r="J594" s="131"/>
      <c r="K594" s="333"/>
    </row>
    <row r="595" spans="1:16" s="120" customFormat="1" ht="19.5" customHeight="1">
      <c r="A595" s="211" t="s">
        <v>802</v>
      </c>
      <c r="B595" s="384"/>
      <c r="C595" s="140" t="s">
        <v>803</v>
      </c>
      <c r="D595" s="383" t="s">
        <v>23</v>
      </c>
      <c r="E595" s="370">
        <v>84</v>
      </c>
      <c r="F595" s="750"/>
      <c r="G595" s="134"/>
      <c r="H595" s="232"/>
      <c r="I595" s="19"/>
      <c r="J595" s="131"/>
      <c r="K595" s="333"/>
      <c r="L595" s="120">
        <v>6</v>
      </c>
      <c r="M595" s="120">
        <v>14</v>
      </c>
      <c r="N595" s="120">
        <f>L595*M595</f>
        <v>84</v>
      </c>
    </row>
    <row r="596" spans="1:16" s="120" customFormat="1" ht="28.5">
      <c r="A596" s="224" t="s">
        <v>442</v>
      </c>
      <c r="B596" s="166"/>
      <c r="C596" s="167" t="s">
        <v>443</v>
      </c>
      <c r="D596" s="4" t="s">
        <v>294</v>
      </c>
      <c r="E596" s="370">
        <v>2.7</v>
      </c>
      <c r="F596" s="750"/>
      <c r="G596" s="134"/>
      <c r="H596" s="232"/>
      <c r="I596" s="334"/>
      <c r="J596" s="335"/>
      <c r="K596" s="324"/>
      <c r="L596" s="120">
        <v>1.5</v>
      </c>
      <c r="M596" s="120">
        <v>1.5</v>
      </c>
      <c r="N596" s="120">
        <f>L596*M596</f>
        <v>2.25</v>
      </c>
      <c r="O596" s="120">
        <v>1.2</v>
      </c>
      <c r="P596" s="120">
        <f>N596*O596</f>
        <v>2.6999999999999997</v>
      </c>
    </row>
    <row r="597" spans="1:16" s="120" customFormat="1">
      <c r="A597" s="224" t="s">
        <v>444</v>
      </c>
      <c r="B597" s="166"/>
      <c r="C597" s="167" t="s">
        <v>445</v>
      </c>
      <c r="D597" s="4" t="s">
        <v>294</v>
      </c>
      <c r="E597" s="370">
        <v>1.4</v>
      </c>
      <c r="F597" s="750"/>
      <c r="G597" s="134"/>
      <c r="H597" s="232"/>
      <c r="I597" s="334"/>
      <c r="J597" s="335"/>
      <c r="K597" s="324"/>
    </row>
    <row r="598" spans="1:16" s="120" customFormat="1">
      <c r="A598" s="224" t="s">
        <v>446</v>
      </c>
      <c r="B598" s="166"/>
      <c r="C598" s="167" t="s">
        <v>447</v>
      </c>
      <c r="D598" s="4" t="s">
        <v>20</v>
      </c>
      <c r="E598" s="370">
        <v>9.6</v>
      </c>
      <c r="F598" s="750"/>
      <c r="G598" s="134"/>
      <c r="H598" s="232"/>
      <c r="I598" s="334"/>
      <c r="J598" s="335"/>
      <c r="K598" s="324"/>
    </row>
    <row r="599" spans="1:16" s="120" customFormat="1">
      <c r="A599" s="224" t="s">
        <v>448</v>
      </c>
      <c r="B599" s="166"/>
      <c r="C599" s="167" t="s">
        <v>449</v>
      </c>
      <c r="D599" s="4" t="s">
        <v>379</v>
      </c>
      <c r="E599" s="370">
        <v>182.72</v>
      </c>
      <c r="F599" s="750"/>
      <c r="G599" s="134"/>
      <c r="H599" s="232"/>
      <c r="I599" s="334"/>
      <c r="J599" s="335"/>
      <c r="K599" s="324"/>
    </row>
    <row r="600" spans="1:16" s="120" customFormat="1" ht="21" customHeight="1">
      <c r="A600" s="224" t="s">
        <v>151</v>
      </c>
      <c r="B600" s="166"/>
      <c r="C600" s="167" t="s">
        <v>152</v>
      </c>
      <c r="D600" s="4" t="s">
        <v>379</v>
      </c>
      <c r="E600" s="370">
        <v>16.2</v>
      </c>
      <c r="F600" s="750"/>
      <c r="G600" s="134"/>
      <c r="H600" s="232"/>
      <c r="I600" s="335"/>
      <c r="J600" s="335"/>
      <c r="K600" s="324"/>
    </row>
    <row r="601" spans="1:16" s="120" customFormat="1">
      <c r="A601" s="224" t="s">
        <v>469</v>
      </c>
      <c r="B601" s="166"/>
      <c r="C601" s="167" t="s">
        <v>804</v>
      </c>
      <c r="D601" s="4" t="s">
        <v>294</v>
      </c>
      <c r="E601" s="370">
        <v>2.1</v>
      </c>
      <c r="F601" s="750"/>
      <c r="G601" s="134"/>
      <c r="H601" s="232"/>
      <c r="I601" s="335"/>
      <c r="J601" s="335"/>
      <c r="K601" s="324"/>
    </row>
    <row r="602" spans="1:16">
      <c r="A602" s="224" t="s">
        <v>454</v>
      </c>
      <c r="B602" s="166"/>
      <c r="C602" s="167" t="s">
        <v>455</v>
      </c>
      <c r="D602" s="4" t="s">
        <v>294</v>
      </c>
      <c r="E602" s="370">
        <v>0.5</v>
      </c>
      <c r="F602" s="750"/>
      <c r="G602" s="134"/>
      <c r="H602" s="232"/>
      <c r="I602" s="335"/>
      <c r="J602" s="335"/>
      <c r="K602" s="324"/>
    </row>
    <row r="603" spans="1:16" ht="15">
      <c r="A603" s="126" t="s">
        <v>805</v>
      </c>
      <c r="B603" s="127" t="s">
        <v>806</v>
      </c>
      <c r="C603" s="164"/>
      <c r="D603" s="129" t="s">
        <v>15</v>
      </c>
      <c r="E603" s="130"/>
      <c r="F603" s="153"/>
      <c r="G603" s="218"/>
      <c r="H603" s="237"/>
      <c r="I603" s="165">
        <f>H604+H606+H618+H626+H629</f>
        <v>0</v>
      </c>
      <c r="J603" s="137"/>
      <c r="K603" s="322"/>
    </row>
    <row r="604" spans="1:16" customFormat="1" ht="15.75">
      <c r="A604" s="357" t="s">
        <v>807</v>
      </c>
      <c r="B604" s="358" t="s">
        <v>435</v>
      </c>
      <c r="C604" s="358"/>
      <c r="D604" s="358" t="s">
        <v>15</v>
      </c>
      <c r="E604" s="358"/>
      <c r="F604" s="358"/>
      <c r="G604" s="358"/>
      <c r="H604" s="359">
        <f>SUM(G605:G605)</f>
        <v>0</v>
      </c>
    </row>
    <row r="605" spans="1:16" customFormat="1" ht="15.75">
      <c r="A605" s="392" t="s">
        <v>436</v>
      </c>
      <c r="B605" s="393"/>
      <c r="C605" s="366" t="s">
        <v>437</v>
      </c>
      <c r="D605" s="394" t="s">
        <v>20</v>
      </c>
      <c r="E605" s="248">
        <v>302.77</v>
      </c>
      <c r="F605" s="750"/>
      <c r="G605" s="395"/>
    </row>
    <row r="606" spans="1:16" customFormat="1" ht="15.75">
      <c r="A606" s="357" t="s">
        <v>808</v>
      </c>
      <c r="B606" s="358" t="s">
        <v>441</v>
      </c>
      <c r="C606" s="358"/>
      <c r="D606" s="358" t="s">
        <v>15</v>
      </c>
      <c r="E606" s="358"/>
      <c r="F606" s="358"/>
      <c r="G606" s="358"/>
      <c r="H606" s="359">
        <f>SUM(G607:G617)</f>
        <v>0</v>
      </c>
    </row>
    <row r="607" spans="1:16" customFormat="1" ht="28.5">
      <c r="A607" s="396" t="s">
        <v>442</v>
      </c>
      <c r="B607" s="397"/>
      <c r="C607" s="398" t="s">
        <v>443</v>
      </c>
      <c r="D607" s="399" t="s">
        <v>294</v>
      </c>
      <c r="E607" s="248">
        <v>81.349999999999994</v>
      </c>
      <c r="F607" s="750"/>
      <c r="G607" s="400"/>
    </row>
    <row r="608" spans="1:16" customFormat="1" ht="15.75">
      <c r="A608" s="396" t="s">
        <v>444</v>
      </c>
      <c r="B608" s="397"/>
      <c r="C608" s="398" t="s">
        <v>445</v>
      </c>
      <c r="D608" s="399" t="s">
        <v>294</v>
      </c>
      <c r="E608" s="248">
        <v>36.5</v>
      </c>
      <c r="F608" s="750"/>
      <c r="G608" s="400"/>
    </row>
    <row r="609" spans="1:12" customFormat="1" ht="15.75">
      <c r="A609" s="396" t="s">
        <v>446</v>
      </c>
      <c r="B609" s="397"/>
      <c r="C609" s="398" t="s">
        <v>447</v>
      </c>
      <c r="D609" s="399" t="s">
        <v>20</v>
      </c>
      <c r="E609" s="248">
        <v>186</v>
      </c>
      <c r="F609" s="750"/>
      <c r="G609" s="400"/>
    </row>
    <row r="610" spans="1:12" customFormat="1" ht="15.75">
      <c r="A610" s="396" t="s">
        <v>448</v>
      </c>
      <c r="B610" s="397"/>
      <c r="C610" s="398" t="s">
        <v>449</v>
      </c>
      <c r="D610" s="399" t="s">
        <v>379</v>
      </c>
      <c r="E610" s="248">
        <v>4853.33</v>
      </c>
      <c r="F610" s="750"/>
      <c r="G610" s="400"/>
    </row>
    <row r="611" spans="1:12" customFormat="1" ht="15.75">
      <c r="A611" s="490" t="s">
        <v>450</v>
      </c>
      <c r="B611" s="486"/>
      <c r="C611" s="386" t="s">
        <v>451</v>
      </c>
      <c r="D611" s="488" t="s">
        <v>31</v>
      </c>
      <c r="E611" s="370">
        <v>40</v>
      </c>
      <c r="F611" s="751"/>
      <c r="G611" s="489"/>
    </row>
    <row r="612" spans="1:12" customFormat="1" ht="15.75">
      <c r="A612" s="396" t="s">
        <v>158</v>
      </c>
      <c r="B612" s="499"/>
      <c r="C612" s="398" t="s">
        <v>159</v>
      </c>
      <c r="D612" s="399" t="s">
        <v>294</v>
      </c>
      <c r="E612" s="248">
        <v>60</v>
      </c>
      <c r="F612" s="750"/>
      <c r="G612" s="400"/>
      <c r="H612" s="767"/>
    </row>
    <row r="613" spans="1:12" customFormat="1" ht="15.75">
      <c r="A613" s="396" t="s">
        <v>809</v>
      </c>
      <c r="B613" s="384"/>
      <c r="C613" s="398" t="s">
        <v>810</v>
      </c>
      <c r="D613" s="399" t="s">
        <v>294</v>
      </c>
      <c r="E613" s="248">
        <v>60</v>
      </c>
      <c r="F613" s="750"/>
      <c r="G613" s="400"/>
      <c r="H613" s="767"/>
    </row>
    <row r="614" spans="1:12" customFormat="1" ht="15.75">
      <c r="A614" s="396" t="s">
        <v>454</v>
      </c>
      <c r="B614" s="397"/>
      <c r="C614" s="398" t="s">
        <v>455</v>
      </c>
      <c r="D614" s="399" t="s">
        <v>294</v>
      </c>
      <c r="E614" s="248">
        <v>2</v>
      </c>
      <c r="F614" s="750"/>
      <c r="G614" s="400"/>
      <c r="H614" s="759"/>
    </row>
    <row r="615" spans="1:12" customFormat="1" ht="28.5">
      <c r="A615" s="396" t="s">
        <v>394</v>
      </c>
      <c r="B615" s="397"/>
      <c r="C615" s="398" t="s">
        <v>395</v>
      </c>
      <c r="D615" s="399" t="s">
        <v>23</v>
      </c>
      <c r="E615" s="248">
        <v>80.23</v>
      </c>
      <c r="F615" s="750"/>
      <c r="G615" s="400"/>
      <c r="H615" s="403"/>
    </row>
    <row r="616" spans="1:12" customFormat="1" ht="15.75">
      <c r="A616" s="228" t="s">
        <v>151</v>
      </c>
      <c r="B616" s="404"/>
      <c r="C616" s="242" t="s">
        <v>458</v>
      </c>
      <c r="D616" s="243" t="s">
        <v>153</v>
      </c>
      <c r="E616" s="247">
        <v>201</v>
      </c>
      <c r="F616" s="750"/>
      <c r="G616" s="400"/>
      <c r="H616" s="403"/>
    </row>
    <row r="617" spans="1:12" customFormat="1" ht="15.75">
      <c r="A617" s="396" t="s">
        <v>459</v>
      </c>
      <c r="B617" s="397"/>
      <c r="C617" s="398" t="s">
        <v>460</v>
      </c>
      <c r="D617" s="399" t="s">
        <v>294</v>
      </c>
      <c r="E617" s="248">
        <v>30.2</v>
      </c>
      <c r="F617" s="750"/>
      <c r="G617" s="400"/>
      <c r="H617" s="403"/>
    </row>
    <row r="618" spans="1:12" customFormat="1" ht="15.75">
      <c r="A618" s="357" t="s">
        <v>811</v>
      </c>
      <c r="B618" s="358" t="s">
        <v>462</v>
      </c>
      <c r="C618" s="358"/>
      <c r="D618" s="358" t="s">
        <v>15</v>
      </c>
      <c r="E618" s="358"/>
      <c r="F618" s="358"/>
      <c r="G618" s="358"/>
      <c r="H618" s="359">
        <f>SUM(G619:G625)</f>
        <v>0</v>
      </c>
    </row>
    <row r="619" spans="1:12" customFormat="1" ht="29.25">
      <c r="A619" s="228" t="s">
        <v>463</v>
      </c>
      <c r="B619" s="500"/>
      <c r="C619" s="242" t="s">
        <v>464</v>
      </c>
      <c r="D619" s="243" t="s">
        <v>153</v>
      </c>
      <c r="E619" s="247">
        <v>21288.26</v>
      </c>
      <c r="F619" s="750"/>
      <c r="G619" s="245"/>
    </row>
    <row r="620" spans="1:12" customFormat="1" ht="29.25">
      <c r="A620" s="228" t="s">
        <v>465</v>
      </c>
      <c r="B620" s="404"/>
      <c r="C620" s="242" t="s">
        <v>545</v>
      </c>
      <c r="D620" s="243" t="s">
        <v>23</v>
      </c>
      <c r="E620" s="247">
        <v>300</v>
      </c>
      <c r="F620" s="750"/>
      <c r="G620" s="245"/>
    </row>
    <row r="621" spans="1:12" customFormat="1" ht="15.75">
      <c r="A621" s="228" t="s">
        <v>151</v>
      </c>
      <c r="B621" s="404"/>
      <c r="C621" s="242" t="s">
        <v>152</v>
      </c>
      <c r="D621" s="243" t="s">
        <v>153</v>
      </c>
      <c r="E621" s="247">
        <v>200</v>
      </c>
      <c r="F621" s="750"/>
      <c r="G621" s="245"/>
    </row>
    <row r="622" spans="1:12" customFormat="1" ht="15.75">
      <c r="A622" s="396" t="s">
        <v>448</v>
      </c>
      <c r="B622" s="397"/>
      <c r="C622" s="398" t="s">
        <v>449</v>
      </c>
      <c r="D622" s="399" t="s">
        <v>379</v>
      </c>
      <c r="E622" s="248">
        <v>192.4</v>
      </c>
      <c r="F622" s="750"/>
      <c r="G622" s="400"/>
    </row>
    <row r="623" spans="1:12" customFormat="1" ht="15.75">
      <c r="A623" s="228" t="s">
        <v>467</v>
      </c>
      <c r="B623" s="404"/>
      <c r="C623" s="242" t="s">
        <v>468</v>
      </c>
      <c r="D623" s="243" t="s">
        <v>23</v>
      </c>
      <c r="E623" s="247">
        <v>40</v>
      </c>
      <c r="F623" s="750"/>
      <c r="G623" s="245"/>
    </row>
    <row r="624" spans="1:12" customFormat="1" ht="15.75">
      <c r="A624" s="396" t="s">
        <v>158</v>
      </c>
      <c r="B624" s="500"/>
      <c r="C624" s="398" t="s">
        <v>547</v>
      </c>
      <c r="D624" s="243" t="s">
        <v>37</v>
      </c>
      <c r="E624" s="247">
        <v>60</v>
      </c>
      <c r="F624" s="750"/>
      <c r="G624" s="245"/>
      <c r="L624">
        <v>300</v>
      </c>
    </row>
    <row r="625" spans="1:25" customFormat="1" ht="15.75">
      <c r="A625" s="396" t="s">
        <v>809</v>
      </c>
      <c r="B625" s="384"/>
      <c r="C625" s="398" t="s">
        <v>810</v>
      </c>
      <c r="D625" s="399" t="s">
        <v>294</v>
      </c>
      <c r="E625" s="248">
        <v>60</v>
      </c>
      <c r="F625" s="750"/>
      <c r="G625" s="400"/>
    </row>
    <row r="626" spans="1:25" ht="15">
      <c r="A626" s="357" t="s">
        <v>812</v>
      </c>
      <c r="B626" s="358" t="s">
        <v>472</v>
      </c>
      <c r="C626" s="357"/>
      <c r="D626" s="357" t="s">
        <v>15</v>
      </c>
      <c r="E626" s="357"/>
      <c r="F626" s="752"/>
      <c r="G626" s="357"/>
      <c r="H626" s="39">
        <f>SUM(G627:G628)</f>
        <v>0</v>
      </c>
      <c r="I626" s="137"/>
      <c r="J626" s="137"/>
      <c r="K626" s="322"/>
      <c r="P626" s="12" t="s">
        <v>473</v>
      </c>
    </row>
    <row r="627" spans="1:25" ht="15.75">
      <c r="A627" s="329" t="s">
        <v>391</v>
      </c>
      <c r="B627" s="193"/>
      <c r="C627" s="140" t="s">
        <v>813</v>
      </c>
      <c r="D627" s="32" t="s">
        <v>37</v>
      </c>
      <c r="E627" s="356">
        <v>9</v>
      </c>
      <c r="F627" s="750"/>
      <c r="G627" s="33"/>
      <c r="H627"/>
      <c r="I627" s="137"/>
      <c r="J627" s="137"/>
      <c r="K627" s="410"/>
    </row>
    <row r="628" spans="1:25" customFormat="1" ht="29.25">
      <c r="A628" s="407" t="s">
        <v>474</v>
      </c>
      <c r="B628" s="408"/>
      <c r="C628" s="409" t="s">
        <v>475</v>
      </c>
      <c r="D628" s="243" t="s">
        <v>23</v>
      </c>
      <c r="E628" s="346">
        <v>300</v>
      </c>
      <c r="F628" s="750"/>
      <c r="G628" s="245"/>
      <c r="L628">
        <v>300</v>
      </c>
      <c r="M628">
        <v>0.03</v>
      </c>
      <c r="N628">
        <f>L628*M628</f>
        <v>9</v>
      </c>
    </row>
    <row r="629" spans="1:25" customFormat="1" ht="15.75">
      <c r="A629" s="357" t="s">
        <v>814</v>
      </c>
      <c r="B629" s="358" t="s">
        <v>815</v>
      </c>
      <c r="C629" s="357"/>
      <c r="D629" s="357" t="s">
        <v>15</v>
      </c>
      <c r="E629" s="357"/>
      <c r="F629" s="357"/>
      <c r="G629" s="357"/>
      <c r="H629" s="39">
        <f>SUM(G630:G634)</f>
        <v>0</v>
      </c>
    </row>
    <row r="630" spans="1:25" customFormat="1" ht="28.5">
      <c r="A630" s="360" t="s">
        <v>478</v>
      </c>
      <c r="B630" s="361"/>
      <c r="C630" s="366" t="s">
        <v>479</v>
      </c>
      <c r="D630" s="363" t="s">
        <v>20</v>
      </c>
      <c r="E630" s="364">
        <v>285.2</v>
      </c>
      <c r="F630" s="750"/>
      <c r="G630" s="365"/>
      <c r="L630">
        <v>20</v>
      </c>
      <c r="M630">
        <v>14</v>
      </c>
      <c r="N630">
        <f>L630*M630</f>
        <v>280</v>
      </c>
    </row>
    <row r="631" spans="1:25" customFormat="1" ht="15.75">
      <c r="A631" s="360" t="s">
        <v>292</v>
      </c>
      <c r="B631" s="361"/>
      <c r="C631" s="362" t="s">
        <v>293</v>
      </c>
      <c r="D631" s="363" t="s">
        <v>294</v>
      </c>
      <c r="E631" s="364">
        <v>2.46</v>
      </c>
      <c r="F631" s="750"/>
      <c r="G631" s="365"/>
      <c r="Y631" s="181"/>
    </row>
    <row r="632" spans="1:25" customFormat="1" ht="15.75">
      <c r="A632" s="360" t="s">
        <v>297</v>
      </c>
      <c r="B632" s="367"/>
      <c r="C632" s="368" t="s">
        <v>298</v>
      </c>
      <c r="D632" s="363" t="s">
        <v>23</v>
      </c>
      <c r="E632" s="369">
        <v>570</v>
      </c>
      <c r="F632" s="750"/>
      <c r="G632" s="365"/>
      <c r="Y632" s="181"/>
    </row>
    <row r="633" spans="1:25" customFormat="1" ht="15.75">
      <c r="A633" s="360" t="s">
        <v>299</v>
      </c>
      <c r="B633" s="361"/>
      <c r="C633" s="362" t="s">
        <v>480</v>
      </c>
      <c r="D633" s="363" t="s">
        <v>23</v>
      </c>
      <c r="E633" s="369">
        <v>570</v>
      </c>
      <c r="F633" s="750"/>
      <c r="G633" s="365"/>
      <c r="Y633" s="181"/>
    </row>
    <row r="634" spans="1:25" customFormat="1" ht="15.75">
      <c r="A634" s="383" t="s">
        <v>481</v>
      </c>
      <c r="B634" s="384"/>
      <c r="C634" s="383" t="s">
        <v>482</v>
      </c>
      <c r="D634" s="363" t="s">
        <v>23</v>
      </c>
      <c r="E634" s="369">
        <v>570</v>
      </c>
      <c r="F634" s="750"/>
      <c r="G634" s="365"/>
    </row>
    <row r="635" spans="1:25" ht="15">
      <c r="A635" s="126" t="s">
        <v>816</v>
      </c>
      <c r="B635" s="127" t="s">
        <v>817</v>
      </c>
      <c r="C635" s="164"/>
      <c r="D635" s="129" t="s">
        <v>15</v>
      </c>
      <c r="E635" s="130"/>
      <c r="F635" s="153"/>
      <c r="G635" s="218"/>
      <c r="H635" s="237"/>
      <c r="I635" s="165">
        <f>H636+H638+H650+H658+H662+H664</f>
        <v>0</v>
      </c>
      <c r="J635" s="137"/>
      <c r="K635" s="322"/>
    </row>
    <row r="636" spans="1:25" customFormat="1" ht="15.75">
      <c r="A636" s="357" t="s">
        <v>818</v>
      </c>
      <c r="B636" s="358" t="s">
        <v>435</v>
      </c>
      <c r="C636" s="358"/>
      <c r="D636" s="358" t="s">
        <v>15</v>
      </c>
      <c r="E636" s="358"/>
      <c r="F636" s="358"/>
      <c r="G636" s="358"/>
      <c r="H636" s="359">
        <f>SUM(G637:G637)</f>
        <v>0</v>
      </c>
    </row>
    <row r="637" spans="1:25" customFormat="1" ht="15.75">
      <c r="A637" s="481" t="s">
        <v>436</v>
      </c>
      <c r="B637" s="482"/>
      <c r="C637" s="483" t="s">
        <v>437</v>
      </c>
      <c r="D637" s="484" t="s">
        <v>20</v>
      </c>
      <c r="E637" s="370">
        <v>1259.47</v>
      </c>
      <c r="F637" s="750"/>
      <c r="G637" s="485"/>
    </row>
    <row r="638" spans="1:25" customFormat="1" ht="15.75">
      <c r="A638" s="357" t="s">
        <v>819</v>
      </c>
      <c r="B638" s="358" t="s">
        <v>441</v>
      </c>
      <c r="C638" s="358"/>
      <c r="D638" s="358" t="s">
        <v>15</v>
      </c>
      <c r="E638" s="358"/>
      <c r="F638" s="358"/>
      <c r="G638" s="358"/>
      <c r="H638" s="359">
        <f>SUM(G639:G649)</f>
        <v>0</v>
      </c>
    </row>
    <row r="639" spans="1:25" customFormat="1" ht="28.5">
      <c r="A639" s="339" t="s">
        <v>442</v>
      </c>
      <c r="B639" s="486"/>
      <c r="C639" s="487" t="s">
        <v>443</v>
      </c>
      <c r="D639" s="488" t="s">
        <v>294</v>
      </c>
      <c r="E639" s="370">
        <v>93.45</v>
      </c>
      <c r="F639" s="750"/>
      <c r="G639" s="489"/>
    </row>
    <row r="640" spans="1:25" customFormat="1" ht="15.75">
      <c r="A640" s="339" t="s">
        <v>444</v>
      </c>
      <c r="B640" s="486"/>
      <c r="C640" s="487" t="s">
        <v>445</v>
      </c>
      <c r="D640" s="488" t="s">
        <v>294</v>
      </c>
      <c r="E640" s="370">
        <v>46.5</v>
      </c>
      <c r="F640" s="750"/>
      <c r="G640" s="489"/>
    </row>
    <row r="641" spans="1:8" customFormat="1" ht="15.75">
      <c r="A641" s="339" t="s">
        <v>446</v>
      </c>
      <c r="B641" s="486"/>
      <c r="C641" s="487" t="s">
        <v>447</v>
      </c>
      <c r="D641" s="488" t="s">
        <v>20</v>
      </c>
      <c r="E641" s="370">
        <v>548.20000000000005</v>
      </c>
      <c r="F641" s="750"/>
      <c r="G641" s="489"/>
    </row>
    <row r="642" spans="1:8" customFormat="1" ht="15.75">
      <c r="A642" s="339" t="s">
        <v>448</v>
      </c>
      <c r="B642" s="486"/>
      <c r="C642" s="487" t="s">
        <v>449</v>
      </c>
      <c r="D642" s="488" t="s">
        <v>379</v>
      </c>
      <c r="E642" s="370">
        <v>5053.33</v>
      </c>
      <c r="F642" s="750"/>
      <c r="G642" s="489"/>
    </row>
    <row r="643" spans="1:8" customFormat="1" ht="15.75">
      <c r="A643" s="490" t="s">
        <v>450</v>
      </c>
      <c r="B643" s="486"/>
      <c r="C643" s="386" t="s">
        <v>451</v>
      </c>
      <c r="D643" s="488" t="s">
        <v>31</v>
      </c>
      <c r="E643" s="370">
        <v>38</v>
      </c>
      <c r="F643" s="751"/>
      <c r="G643" s="489"/>
    </row>
    <row r="644" spans="1:8" customFormat="1" ht="15.75">
      <c r="A644" s="491" t="s">
        <v>158</v>
      </c>
      <c r="B644" s="492"/>
      <c r="C644" s="386" t="s">
        <v>159</v>
      </c>
      <c r="D644" s="488" t="s">
        <v>294</v>
      </c>
      <c r="E644" s="370">
        <v>75</v>
      </c>
      <c r="F644" s="750"/>
      <c r="G644" s="489"/>
      <c r="H644" s="767"/>
    </row>
    <row r="645" spans="1:8" customFormat="1" ht="15.75">
      <c r="A645" s="396" t="s">
        <v>809</v>
      </c>
      <c r="B645" s="384"/>
      <c r="C645" s="398" t="s">
        <v>810</v>
      </c>
      <c r="D645" s="488" t="s">
        <v>294</v>
      </c>
      <c r="E645" s="370">
        <v>75</v>
      </c>
      <c r="F645" s="750"/>
      <c r="G645" s="489"/>
      <c r="H645" s="767"/>
    </row>
    <row r="646" spans="1:8" customFormat="1" ht="15.75">
      <c r="A646" s="339" t="s">
        <v>454</v>
      </c>
      <c r="B646" s="486"/>
      <c r="C646" s="487" t="s">
        <v>455</v>
      </c>
      <c r="D646" s="488" t="s">
        <v>294</v>
      </c>
      <c r="E646" s="370">
        <v>2.5</v>
      </c>
      <c r="F646" s="750"/>
      <c r="G646" s="489"/>
      <c r="H646" s="759"/>
    </row>
    <row r="647" spans="1:8" customFormat="1" ht="28.5">
      <c r="A647" s="339" t="s">
        <v>394</v>
      </c>
      <c r="B647" s="486"/>
      <c r="C647" s="487" t="s">
        <v>395</v>
      </c>
      <c r="D647" s="488" t="s">
        <v>23</v>
      </c>
      <c r="E647" s="370">
        <v>93.45</v>
      </c>
      <c r="F647" s="750"/>
      <c r="G647" s="489"/>
      <c r="H647" s="403"/>
    </row>
    <row r="648" spans="1:8" customFormat="1" ht="15.75">
      <c r="A648" s="493" t="s">
        <v>151</v>
      </c>
      <c r="B648" s="170"/>
      <c r="C648" s="168" t="s">
        <v>458</v>
      </c>
      <c r="D648" s="158" t="s">
        <v>153</v>
      </c>
      <c r="E648" s="346">
        <v>705</v>
      </c>
      <c r="F648" s="750"/>
      <c r="G648" s="489"/>
      <c r="H648" s="403"/>
    </row>
    <row r="649" spans="1:8" customFormat="1" ht="15.75">
      <c r="A649" s="339" t="s">
        <v>459</v>
      </c>
      <c r="B649" s="486"/>
      <c r="C649" s="487" t="s">
        <v>460</v>
      </c>
      <c r="D649" s="488" t="s">
        <v>294</v>
      </c>
      <c r="E649" s="370">
        <v>94</v>
      </c>
      <c r="F649" s="750"/>
      <c r="G649" s="489"/>
      <c r="H649" s="403"/>
    </row>
    <row r="650" spans="1:8" customFormat="1" ht="15.75">
      <c r="A650" s="357" t="s">
        <v>820</v>
      </c>
      <c r="B650" s="358" t="s">
        <v>462</v>
      </c>
      <c r="C650" s="358"/>
      <c r="D650" s="358" t="s">
        <v>15</v>
      </c>
      <c r="E650" s="358"/>
      <c r="F650" s="358"/>
      <c r="G650" s="358"/>
      <c r="H650" s="359">
        <f>SUM(G651:G657)</f>
        <v>0</v>
      </c>
    </row>
    <row r="651" spans="1:8" customFormat="1" ht="28.5">
      <c r="A651" s="214" t="s">
        <v>463</v>
      </c>
      <c r="B651" s="170"/>
      <c r="C651" s="421" t="s">
        <v>464</v>
      </c>
      <c r="D651" s="158" t="s">
        <v>153</v>
      </c>
      <c r="E651" s="356">
        <v>15900.6</v>
      </c>
      <c r="F651" s="750"/>
      <c r="G651" s="494"/>
    </row>
    <row r="652" spans="1:8" customFormat="1" ht="29.25">
      <c r="A652" s="493" t="s">
        <v>465</v>
      </c>
      <c r="B652" s="170"/>
      <c r="C652" s="168" t="s">
        <v>545</v>
      </c>
      <c r="D652" s="158" t="s">
        <v>23</v>
      </c>
      <c r="E652" s="346">
        <v>940</v>
      </c>
      <c r="F652" s="750"/>
      <c r="G652" s="494"/>
    </row>
    <row r="653" spans="1:8" customFormat="1" ht="15.75">
      <c r="A653" s="493" t="s">
        <v>151</v>
      </c>
      <c r="B653" s="170"/>
      <c r="C653" s="168" t="s">
        <v>152</v>
      </c>
      <c r="D653" s="158" t="s">
        <v>153</v>
      </c>
      <c r="E653" s="346">
        <v>705</v>
      </c>
      <c r="F653" s="750"/>
      <c r="G653" s="494"/>
    </row>
    <row r="654" spans="1:8" customFormat="1" ht="15.75">
      <c r="A654" s="339" t="s">
        <v>448</v>
      </c>
      <c r="B654" s="486"/>
      <c r="C654" s="487" t="s">
        <v>449</v>
      </c>
      <c r="D654" s="488" t="s">
        <v>379</v>
      </c>
      <c r="E654" s="370">
        <v>176</v>
      </c>
      <c r="F654" s="750"/>
      <c r="G654" s="489"/>
    </row>
    <row r="655" spans="1:8" customFormat="1" ht="15.75">
      <c r="A655" s="493" t="s">
        <v>467</v>
      </c>
      <c r="B655" s="170"/>
      <c r="C655" s="168" t="s">
        <v>468</v>
      </c>
      <c r="D655" s="158" t="s">
        <v>23</v>
      </c>
      <c r="E655" s="346">
        <v>324</v>
      </c>
      <c r="F655" s="750"/>
      <c r="G655" s="494"/>
    </row>
    <row r="656" spans="1:8" customFormat="1" ht="15.75">
      <c r="A656" s="493" t="s">
        <v>158</v>
      </c>
      <c r="B656" s="170"/>
      <c r="C656" s="168" t="s">
        <v>547</v>
      </c>
      <c r="D656" s="158" t="s">
        <v>37</v>
      </c>
      <c r="E656" s="346">
        <v>188</v>
      </c>
      <c r="F656" s="750"/>
      <c r="G656" s="494"/>
    </row>
    <row r="657" spans="1:16" customFormat="1" ht="29.25">
      <c r="A657" s="493" t="s">
        <v>394</v>
      </c>
      <c r="B657" s="170"/>
      <c r="C657" s="168" t="s">
        <v>395</v>
      </c>
      <c r="D657" s="158" t="s">
        <v>23</v>
      </c>
      <c r="E657" s="346">
        <v>60</v>
      </c>
      <c r="F657" s="750"/>
      <c r="G657" s="494"/>
    </row>
    <row r="658" spans="1:16" ht="15">
      <c r="A658" s="138" t="s">
        <v>821</v>
      </c>
      <c r="B658" s="38" t="s">
        <v>204</v>
      </c>
      <c r="C658" s="160"/>
      <c r="D658" s="161" t="s">
        <v>15</v>
      </c>
      <c r="E658" s="162"/>
      <c r="F658" s="163"/>
      <c r="G658" s="163"/>
      <c r="H658" s="39">
        <f>SUM(G659:G661)</f>
        <v>0</v>
      </c>
      <c r="I658" s="23"/>
      <c r="J658" s="137"/>
      <c r="K658" s="322"/>
    </row>
    <row r="659" spans="1:16" ht="29.25">
      <c r="A659" s="214" t="s">
        <v>484</v>
      </c>
      <c r="B659" s="170"/>
      <c r="C659" s="420" t="s">
        <v>485</v>
      </c>
      <c r="D659" s="158" t="s">
        <v>31</v>
      </c>
      <c r="E659" s="356">
        <v>100</v>
      </c>
      <c r="F659" s="750"/>
      <c r="G659" s="495"/>
      <c r="H659" s="133"/>
      <c r="I659" s="137"/>
      <c r="J659" s="137"/>
      <c r="K659" s="322"/>
    </row>
    <row r="660" spans="1:16" ht="28.5">
      <c r="A660" s="214" t="s">
        <v>486</v>
      </c>
      <c r="B660" s="194"/>
      <c r="C660" s="420" t="s">
        <v>487</v>
      </c>
      <c r="D660" s="158" t="s">
        <v>23</v>
      </c>
      <c r="E660" s="356">
        <v>1259.47</v>
      </c>
      <c r="F660" s="750"/>
      <c r="G660" s="495"/>
      <c r="H660" s="133"/>
      <c r="I660" s="137"/>
      <c r="J660" s="137"/>
      <c r="K660" s="322"/>
    </row>
    <row r="661" spans="1:16">
      <c r="A661" s="214" t="s">
        <v>488</v>
      </c>
      <c r="B661" s="170"/>
      <c r="C661" s="420" t="s">
        <v>489</v>
      </c>
      <c r="D661" s="158" t="s">
        <v>62</v>
      </c>
      <c r="E661" s="356">
        <v>10</v>
      </c>
      <c r="F661" s="750"/>
      <c r="G661" s="495"/>
      <c r="H661" s="133"/>
      <c r="I661" s="137"/>
      <c r="J661" s="137"/>
      <c r="K661" s="322"/>
    </row>
    <row r="662" spans="1:16" ht="15">
      <c r="A662" s="138" t="s">
        <v>822</v>
      </c>
      <c r="B662" s="38" t="s">
        <v>472</v>
      </c>
      <c r="C662" s="160"/>
      <c r="D662" s="161" t="s">
        <v>15</v>
      </c>
      <c r="E662" s="162"/>
      <c r="F662" s="163"/>
      <c r="G662" s="163"/>
      <c r="H662" s="39">
        <f>G663</f>
        <v>0</v>
      </c>
      <c r="I662" s="137"/>
      <c r="J662" s="137"/>
      <c r="K662" s="322"/>
      <c r="P662" s="12" t="s">
        <v>473</v>
      </c>
    </row>
    <row r="663" spans="1:16">
      <c r="A663" s="386" t="s">
        <v>823</v>
      </c>
      <c r="B663" s="492"/>
      <c r="C663" s="386" t="s">
        <v>824</v>
      </c>
      <c r="D663" s="496" t="s">
        <v>31</v>
      </c>
      <c r="E663" s="356">
        <v>200</v>
      </c>
      <c r="F663" s="750"/>
      <c r="G663" s="495"/>
      <c r="H663" s="133"/>
      <c r="I663" s="137"/>
      <c r="J663" s="137"/>
      <c r="K663" s="322"/>
      <c r="L663" s="12">
        <v>886</v>
      </c>
      <c r="M663" s="12">
        <v>2.1</v>
      </c>
      <c r="N663" s="12">
        <f>L663*M663</f>
        <v>1860.6000000000001</v>
      </c>
      <c r="O663" s="12">
        <v>228</v>
      </c>
      <c r="P663" s="12">
        <f>SUM(N663:O663)</f>
        <v>2088.6000000000004</v>
      </c>
    </row>
    <row r="664" spans="1:16" ht="15">
      <c r="A664" s="138" t="s">
        <v>822</v>
      </c>
      <c r="B664" s="38" t="s">
        <v>472</v>
      </c>
      <c r="C664" s="160"/>
      <c r="D664" s="161" t="s">
        <v>15</v>
      </c>
      <c r="E664" s="162"/>
      <c r="F664" s="163"/>
      <c r="G664" s="163"/>
      <c r="H664" s="39">
        <f>SUM(G665:G669)</f>
        <v>0</v>
      </c>
      <c r="I664" s="137"/>
      <c r="J664" s="137"/>
      <c r="K664" s="322"/>
    </row>
    <row r="665" spans="1:16" ht="28.5">
      <c r="A665" s="214" t="s">
        <v>478</v>
      </c>
      <c r="B665" s="194"/>
      <c r="C665" s="420" t="s">
        <v>479</v>
      </c>
      <c r="D665" s="158" t="s">
        <v>23</v>
      </c>
      <c r="E665" s="356">
        <v>254.3</v>
      </c>
      <c r="F665" s="750"/>
      <c r="G665" s="495"/>
      <c r="H665" s="137"/>
      <c r="I665" s="137"/>
      <c r="J665" s="137"/>
      <c r="K665" s="322"/>
    </row>
    <row r="666" spans="1:16">
      <c r="A666" s="214" t="s">
        <v>292</v>
      </c>
      <c r="B666" s="194"/>
      <c r="C666" s="420" t="s">
        <v>293</v>
      </c>
      <c r="D666" s="158" t="s">
        <v>37</v>
      </c>
      <c r="E666" s="356">
        <v>1.9</v>
      </c>
      <c r="F666" s="750"/>
      <c r="G666" s="495"/>
      <c r="H666" s="137"/>
      <c r="I666" s="137"/>
      <c r="J666" s="137"/>
      <c r="K666" s="322"/>
    </row>
    <row r="667" spans="1:16">
      <c r="A667" s="214" t="s">
        <v>297</v>
      </c>
      <c r="B667" s="194"/>
      <c r="C667" s="420" t="s">
        <v>298</v>
      </c>
      <c r="D667" s="158" t="s">
        <v>23</v>
      </c>
      <c r="E667" s="356">
        <v>622.29999999999995</v>
      </c>
      <c r="F667" s="750"/>
      <c r="G667" s="495"/>
      <c r="H667" s="137"/>
      <c r="I667" s="137"/>
      <c r="J667" s="137"/>
      <c r="K667" s="322"/>
    </row>
    <row r="668" spans="1:16">
      <c r="A668" s="214" t="s">
        <v>299</v>
      </c>
      <c r="B668" s="194"/>
      <c r="C668" s="420" t="s">
        <v>480</v>
      </c>
      <c r="D668" s="158" t="s">
        <v>23</v>
      </c>
      <c r="E668" s="356">
        <v>622.29999999999995</v>
      </c>
      <c r="F668" s="750"/>
      <c r="G668" s="495"/>
      <c r="H668" s="137"/>
      <c r="I668" s="137"/>
      <c r="J668" s="137"/>
      <c r="K668" s="322"/>
    </row>
    <row r="669" spans="1:16">
      <c r="A669" s="214" t="s">
        <v>481</v>
      </c>
      <c r="B669" s="194"/>
      <c r="C669" s="420" t="s">
        <v>482</v>
      </c>
      <c r="D669" s="158" t="s">
        <v>23</v>
      </c>
      <c r="E669" s="356">
        <v>622.29999999999995</v>
      </c>
      <c r="F669" s="750"/>
      <c r="G669" s="495"/>
      <c r="H669" s="137"/>
      <c r="I669" s="137"/>
      <c r="J669" s="137"/>
      <c r="K669" s="322"/>
    </row>
    <row r="670" spans="1:16" ht="18.95" customHeight="1">
      <c r="A670" s="126" t="s">
        <v>825</v>
      </c>
      <c r="B670" s="25" t="s">
        <v>826</v>
      </c>
      <c r="C670" s="26"/>
      <c r="D670" s="27" t="s">
        <v>15</v>
      </c>
      <c r="E670" s="28"/>
      <c r="F670" s="153"/>
      <c r="G670" s="218"/>
      <c r="H670" s="238"/>
      <c r="I670" s="203">
        <f>SUM(H671+H727+H741+H764+H796+H806+H827+H843+H860+H896+H905)</f>
        <v>0</v>
      </c>
      <c r="J670" s="137"/>
      <c r="K670" s="322"/>
    </row>
    <row r="671" spans="1:16" ht="15">
      <c r="A671" s="138" t="s">
        <v>827</v>
      </c>
      <c r="B671" s="161" t="s">
        <v>828</v>
      </c>
      <c r="C671" s="161"/>
      <c r="D671" s="161" t="s">
        <v>15</v>
      </c>
      <c r="E671" s="161"/>
      <c r="F671" s="161"/>
      <c r="G671" s="161"/>
      <c r="H671" s="225">
        <f>G672+G690</f>
        <v>0</v>
      </c>
      <c r="I671" s="137"/>
      <c r="J671" s="137"/>
      <c r="K671" s="322"/>
    </row>
    <row r="672" spans="1:16" ht="14.1" customHeight="1">
      <c r="A672" s="226" t="s">
        <v>829</v>
      </c>
      <c r="B672" s="768" t="s">
        <v>830</v>
      </c>
      <c r="C672" s="769"/>
      <c r="D672" s="254"/>
      <c r="E672" s="254"/>
      <c r="F672" s="254"/>
      <c r="G672" s="227"/>
      <c r="H672" s="299"/>
      <c r="I672" s="137"/>
      <c r="J672" s="137"/>
      <c r="K672" s="322"/>
    </row>
    <row r="673" spans="1:11" ht="28.5">
      <c r="A673" s="595" t="s">
        <v>442</v>
      </c>
      <c r="B673" s="81"/>
      <c r="C673" s="135" t="s">
        <v>443</v>
      </c>
      <c r="D673" s="32" t="s">
        <v>37</v>
      </c>
      <c r="E673" s="5">
        <v>238</v>
      </c>
      <c r="F673" s="750"/>
      <c r="G673" s="596"/>
      <c r="H673" s="136"/>
      <c r="I673" s="77"/>
      <c r="J673" s="410"/>
      <c r="K673" s="120"/>
    </row>
    <row r="674" spans="1:11">
      <c r="A674" s="595" t="s">
        <v>599</v>
      </c>
      <c r="B674" s="81"/>
      <c r="C674" s="135" t="s">
        <v>600</v>
      </c>
      <c r="D674" s="32" t="s">
        <v>37</v>
      </c>
      <c r="E674" s="5">
        <v>130</v>
      </c>
      <c r="F674" s="750"/>
      <c r="G674" s="596"/>
      <c r="H674" s="136"/>
      <c r="I674" s="77"/>
      <c r="J674" s="410"/>
      <c r="K674" s="120"/>
    </row>
    <row r="675" spans="1:11" ht="15">
      <c r="A675" s="595" t="s">
        <v>831</v>
      </c>
      <c r="B675" s="81"/>
      <c r="C675" s="135" t="s">
        <v>832</v>
      </c>
      <c r="D675" s="32" t="s">
        <v>37</v>
      </c>
      <c r="E675" s="5">
        <v>9.6</v>
      </c>
      <c r="F675" s="750"/>
      <c r="G675" s="596"/>
      <c r="H675" s="136"/>
      <c r="I675" s="23"/>
      <c r="J675" s="23"/>
      <c r="K675" s="12"/>
    </row>
    <row r="676" spans="1:11">
      <c r="A676" s="595" t="s">
        <v>297</v>
      </c>
      <c r="B676" s="81"/>
      <c r="C676" s="135" t="s">
        <v>298</v>
      </c>
      <c r="D676" s="32" t="s">
        <v>23</v>
      </c>
      <c r="E676" s="5">
        <v>9.6</v>
      </c>
      <c r="F676" s="750"/>
      <c r="G676" s="596"/>
      <c r="H676" s="136"/>
      <c r="I676" s="136"/>
      <c r="J676" s="533"/>
      <c r="K676" s="12"/>
    </row>
    <row r="677" spans="1:11" ht="15">
      <c r="A677" s="595" t="s">
        <v>613</v>
      </c>
      <c r="B677" s="81"/>
      <c r="C677" s="135" t="s">
        <v>614</v>
      </c>
      <c r="D677" s="32" t="s">
        <v>23</v>
      </c>
      <c r="E677" s="5">
        <v>9.6</v>
      </c>
      <c r="F677" s="750"/>
      <c r="G677" s="596"/>
      <c r="H677" s="136"/>
      <c r="I677" s="23"/>
      <c r="J677" s="528"/>
      <c r="K677" s="12"/>
    </row>
    <row r="678" spans="1:11" ht="15">
      <c r="A678" s="595" t="s">
        <v>446</v>
      </c>
      <c r="B678" s="81"/>
      <c r="C678" s="135" t="s">
        <v>447</v>
      </c>
      <c r="D678" s="32" t="s">
        <v>23</v>
      </c>
      <c r="E678" s="5">
        <v>4</v>
      </c>
      <c r="F678" s="750"/>
      <c r="G678" s="596"/>
      <c r="H678" s="136"/>
      <c r="I678" s="23"/>
      <c r="J678" s="528"/>
      <c r="K678" s="12"/>
    </row>
    <row r="679" spans="1:11" ht="15">
      <c r="A679" s="595" t="s">
        <v>448</v>
      </c>
      <c r="B679" s="81"/>
      <c r="C679" s="135" t="s">
        <v>449</v>
      </c>
      <c r="D679" s="32" t="s">
        <v>153</v>
      </c>
      <c r="E679" s="5">
        <v>30</v>
      </c>
      <c r="F679" s="750"/>
      <c r="G679" s="596"/>
      <c r="H679" s="136"/>
      <c r="I679" s="23"/>
      <c r="J679" s="528"/>
      <c r="K679" s="12"/>
    </row>
    <row r="680" spans="1:11" ht="28.5">
      <c r="A680" s="595" t="s">
        <v>833</v>
      </c>
      <c r="B680" s="81"/>
      <c r="C680" s="135" t="s">
        <v>834</v>
      </c>
      <c r="D680" s="32" t="s">
        <v>37</v>
      </c>
      <c r="E680" s="5">
        <v>5</v>
      </c>
      <c r="F680" s="750"/>
      <c r="G680" s="596"/>
      <c r="H680" s="136"/>
      <c r="I680" s="34"/>
      <c r="J680" s="597"/>
      <c r="K680" s="12"/>
    </row>
    <row r="681" spans="1:11" ht="19.5" customHeight="1">
      <c r="A681" s="595" t="s">
        <v>835</v>
      </c>
      <c r="B681" s="81"/>
      <c r="C681" s="135" t="s">
        <v>836</v>
      </c>
      <c r="D681" s="32" t="s">
        <v>37</v>
      </c>
      <c r="E681" s="5">
        <v>3</v>
      </c>
      <c r="F681" s="750"/>
      <c r="G681" s="596"/>
      <c r="H681" s="136"/>
      <c r="I681" s="34"/>
      <c r="J681" s="597"/>
      <c r="K681" s="12"/>
    </row>
    <row r="682" spans="1:11" ht="28.5">
      <c r="A682" s="595" t="s">
        <v>456</v>
      </c>
      <c r="B682" s="81"/>
      <c r="C682" s="135" t="s">
        <v>457</v>
      </c>
      <c r="D682" s="32" t="s">
        <v>37</v>
      </c>
      <c r="E682" s="5">
        <v>8</v>
      </c>
      <c r="F682" s="750"/>
      <c r="G682" s="596"/>
      <c r="H682" s="136"/>
      <c r="I682" s="34"/>
      <c r="J682" s="597"/>
      <c r="K682" s="12"/>
    </row>
    <row r="683" spans="1:11" ht="15">
      <c r="A683" s="595" t="s">
        <v>454</v>
      </c>
      <c r="B683" s="81"/>
      <c r="C683" s="135" t="s">
        <v>455</v>
      </c>
      <c r="D683" s="32" t="s">
        <v>37</v>
      </c>
      <c r="E683" s="5">
        <v>2</v>
      </c>
      <c r="F683" s="750"/>
      <c r="G683" s="596"/>
      <c r="H683" s="56"/>
      <c r="I683" s="34"/>
      <c r="J683" s="597"/>
      <c r="K683" s="12"/>
    </row>
    <row r="684" spans="1:11" ht="15">
      <c r="A684" s="595" t="s">
        <v>837</v>
      </c>
      <c r="B684" s="81"/>
      <c r="C684" s="135" t="s">
        <v>838</v>
      </c>
      <c r="D684" s="32" t="s">
        <v>31</v>
      </c>
      <c r="E684" s="5">
        <v>12</v>
      </c>
      <c r="F684" s="750"/>
      <c r="G684" s="596"/>
      <c r="H684" s="136"/>
      <c r="I684" s="23"/>
      <c r="J684" s="528"/>
      <c r="K684" s="12"/>
    </row>
    <row r="685" spans="1:11" ht="28.5">
      <c r="A685" s="595" t="s">
        <v>839</v>
      </c>
      <c r="B685" s="81"/>
      <c r="C685" s="135" t="s">
        <v>840</v>
      </c>
      <c r="D685" s="32" t="s">
        <v>31</v>
      </c>
      <c r="E685" s="5">
        <v>96</v>
      </c>
      <c r="F685" s="750"/>
      <c r="G685" s="596"/>
      <c r="H685" s="136"/>
      <c r="I685" s="137"/>
      <c r="J685" s="410"/>
      <c r="K685" s="12"/>
    </row>
    <row r="686" spans="1:11" ht="28.5">
      <c r="A686" s="595" t="s">
        <v>841</v>
      </c>
      <c r="B686" s="81"/>
      <c r="C686" s="135" t="s">
        <v>842</v>
      </c>
      <c r="D686" s="32" t="s">
        <v>31</v>
      </c>
      <c r="E686" s="5">
        <v>65</v>
      </c>
      <c r="F686" s="750"/>
      <c r="G686" s="596"/>
      <c r="H686" s="136"/>
      <c r="I686" s="137"/>
      <c r="J686" s="410"/>
      <c r="K686" s="12"/>
    </row>
    <row r="687" spans="1:11" ht="35.25" customHeight="1">
      <c r="A687" s="595" t="s">
        <v>843</v>
      </c>
      <c r="B687" s="81"/>
      <c r="C687" s="135" t="s">
        <v>844</v>
      </c>
      <c r="D687" s="32" t="s">
        <v>31</v>
      </c>
      <c r="E687" s="5">
        <v>128</v>
      </c>
      <c r="F687" s="750"/>
      <c r="G687" s="596"/>
      <c r="H687" s="136"/>
      <c r="I687" s="136"/>
      <c r="J687" s="533"/>
      <c r="K687" s="12"/>
    </row>
    <row r="688" spans="1:11" ht="28.5">
      <c r="A688" s="595" t="s">
        <v>845</v>
      </c>
      <c r="B688" s="81"/>
      <c r="C688" s="135" t="s">
        <v>846</v>
      </c>
      <c r="D688" s="32" t="s">
        <v>31</v>
      </c>
      <c r="E688" s="5">
        <v>384</v>
      </c>
      <c r="F688" s="750"/>
      <c r="G688" s="596"/>
      <c r="H688" s="136"/>
      <c r="I688" s="136"/>
      <c r="J688" s="533"/>
      <c r="K688" s="12"/>
    </row>
    <row r="689" spans="1:11" ht="25.5">
      <c r="A689" s="383" t="s">
        <v>847</v>
      </c>
      <c r="B689" s="384"/>
      <c r="C689" s="383" t="s">
        <v>848</v>
      </c>
      <c r="D689" s="383" t="s">
        <v>62</v>
      </c>
      <c r="E689" s="5">
        <v>6</v>
      </c>
      <c r="F689" s="750"/>
      <c r="G689" s="596"/>
      <c r="H689" s="136"/>
      <c r="I689" s="136"/>
      <c r="J689" s="533"/>
      <c r="K689" s="12"/>
    </row>
    <row r="690" spans="1:11" ht="15">
      <c r="A690" s="226" t="s">
        <v>849</v>
      </c>
      <c r="B690" s="760" t="s">
        <v>850</v>
      </c>
      <c r="C690" s="760"/>
      <c r="D690" s="254"/>
      <c r="E690" s="254"/>
      <c r="F690" s="254"/>
      <c r="G690" s="227"/>
      <c r="H690" s="299"/>
      <c r="I690" s="136"/>
      <c r="J690" s="136"/>
      <c r="K690" s="318"/>
    </row>
    <row r="691" spans="1:11">
      <c r="A691" s="383" t="s">
        <v>851</v>
      </c>
      <c r="B691" s="384"/>
      <c r="C691" s="383" t="s">
        <v>852</v>
      </c>
      <c r="D691" s="383" t="s">
        <v>62</v>
      </c>
      <c r="E691" s="598">
        <v>1</v>
      </c>
      <c r="F691" s="750"/>
      <c r="G691" s="596"/>
      <c r="H691" s="136"/>
      <c r="I691" s="136"/>
      <c r="J691" s="533"/>
      <c r="K691" s="12"/>
    </row>
    <row r="692" spans="1:11">
      <c r="A692" s="383" t="s">
        <v>853</v>
      </c>
      <c r="B692" s="384"/>
      <c r="C692" s="383" t="s">
        <v>854</v>
      </c>
      <c r="D692" s="383" t="s">
        <v>62</v>
      </c>
      <c r="E692" s="598">
        <v>1</v>
      </c>
      <c r="F692" s="750"/>
      <c r="G692" s="596"/>
      <c r="H692" s="136"/>
      <c r="I692" s="136"/>
      <c r="J692" s="533"/>
      <c r="K692" s="12"/>
    </row>
    <row r="693" spans="1:11">
      <c r="A693" s="599" t="s">
        <v>855</v>
      </c>
      <c r="B693" s="81"/>
      <c r="C693" s="135" t="s">
        <v>856</v>
      </c>
      <c r="D693" s="32" t="s">
        <v>62</v>
      </c>
      <c r="E693" s="5">
        <v>2</v>
      </c>
      <c r="F693" s="750"/>
      <c r="G693" s="596"/>
      <c r="H693" s="136"/>
      <c r="I693" s="136"/>
      <c r="J693" s="533"/>
      <c r="K693" s="12"/>
    </row>
    <row r="694" spans="1:11">
      <c r="A694" s="595" t="s">
        <v>857</v>
      </c>
      <c r="B694" s="81"/>
      <c r="C694" s="135" t="s">
        <v>858</v>
      </c>
      <c r="D694" s="32" t="s">
        <v>62</v>
      </c>
      <c r="E694" s="5">
        <v>2</v>
      </c>
      <c r="F694" s="750"/>
      <c r="G694" s="596"/>
      <c r="H694" s="136"/>
      <c r="I694" s="136"/>
      <c r="J694" s="533"/>
      <c r="K694" s="12"/>
    </row>
    <row r="695" spans="1:11">
      <c r="A695" s="595" t="s">
        <v>859</v>
      </c>
      <c r="B695" s="81"/>
      <c r="C695" s="135" t="s">
        <v>860</v>
      </c>
      <c r="D695" s="32" t="s">
        <v>62</v>
      </c>
      <c r="E695" s="5">
        <v>16</v>
      </c>
      <c r="F695" s="750"/>
      <c r="G695" s="596"/>
      <c r="H695" s="136"/>
      <c r="I695" s="136"/>
      <c r="J695" s="533"/>
      <c r="K695" s="12"/>
    </row>
    <row r="696" spans="1:11" ht="28.5">
      <c r="A696" s="595" t="s">
        <v>861</v>
      </c>
      <c r="B696" s="81"/>
      <c r="C696" s="135" t="s">
        <v>862</v>
      </c>
      <c r="D696" s="32" t="s">
        <v>62</v>
      </c>
      <c r="E696" s="5">
        <v>18</v>
      </c>
      <c r="F696" s="750"/>
      <c r="G696" s="596"/>
      <c r="H696" s="136"/>
      <c r="I696" s="136"/>
      <c r="J696" s="533"/>
      <c r="K696" s="12"/>
    </row>
    <row r="697" spans="1:11">
      <c r="A697" s="595" t="s">
        <v>863</v>
      </c>
      <c r="B697" s="81"/>
      <c r="C697" s="135" t="s">
        <v>864</v>
      </c>
      <c r="D697" s="32" t="s">
        <v>865</v>
      </c>
      <c r="E697" s="5">
        <v>18</v>
      </c>
      <c r="F697" s="750"/>
      <c r="G697" s="596"/>
      <c r="H697" s="136"/>
      <c r="I697" s="136"/>
      <c r="J697" s="533"/>
      <c r="K697" s="12"/>
    </row>
    <row r="698" spans="1:11" ht="28.5">
      <c r="A698" s="595" t="s">
        <v>866</v>
      </c>
      <c r="B698" s="81"/>
      <c r="C698" s="135" t="s">
        <v>867</v>
      </c>
      <c r="D698" s="32" t="s">
        <v>62</v>
      </c>
      <c r="E698" s="5">
        <v>8</v>
      </c>
      <c r="F698" s="750"/>
      <c r="G698" s="596"/>
      <c r="H698" s="136"/>
      <c r="I698" s="136"/>
      <c r="J698" s="533"/>
      <c r="K698" s="12"/>
    </row>
    <row r="699" spans="1:11" ht="28.5">
      <c r="A699" s="595" t="s">
        <v>868</v>
      </c>
      <c r="B699" s="81"/>
      <c r="C699" s="135" t="s">
        <v>869</v>
      </c>
      <c r="D699" s="32" t="s">
        <v>62</v>
      </c>
      <c r="E699" s="5">
        <v>24</v>
      </c>
      <c r="F699" s="750"/>
      <c r="G699" s="596"/>
      <c r="H699" s="136"/>
      <c r="I699" s="12"/>
      <c r="J699" s="600"/>
      <c r="K699" s="12"/>
    </row>
    <row r="700" spans="1:11" ht="29.25">
      <c r="A700" s="595" t="s">
        <v>870</v>
      </c>
      <c r="B700" s="81"/>
      <c r="C700" s="135" t="s">
        <v>871</v>
      </c>
      <c r="D700" s="32" t="s">
        <v>62</v>
      </c>
      <c r="E700" s="5">
        <v>2</v>
      </c>
      <c r="F700" s="750"/>
      <c r="G700" s="596"/>
      <c r="H700" s="56"/>
      <c r="I700" s="12"/>
      <c r="J700" s="600"/>
      <c r="K700" s="12"/>
    </row>
    <row r="701" spans="1:11">
      <c r="A701" s="595" t="s">
        <v>872</v>
      </c>
      <c r="B701" s="81"/>
      <c r="C701" s="135" t="s">
        <v>873</v>
      </c>
      <c r="D701" s="32" t="s">
        <v>31</v>
      </c>
      <c r="E701" s="5">
        <v>185</v>
      </c>
      <c r="F701" s="750"/>
      <c r="G701" s="596"/>
      <c r="H701" s="136"/>
      <c r="I701" s="12"/>
      <c r="J701" s="600"/>
      <c r="K701" s="12"/>
    </row>
    <row r="702" spans="1:11">
      <c r="A702" s="595" t="s">
        <v>874</v>
      </c>
      <c r="B702" s="81"/>
      <c r="C702" s="135" t="s">
        <v>875</v>
      </c>
      <c r="D702" s="32" t="s">
        <v>31</v>
      </c>
      <c r="E702" s="5">
        <v>190</v>
      </c>
      <c r="F702" s="750"/>
      <c r="G702" s="596"/>
      <c r="H702" s="136"/>
      <c r="I702" s="12"/>
      <c r="J702" s="600"/>
      <c r="K702" s="12"/>
    </row>
    <row r="703" spans="1:11">
      <c r="A703" s="595" t="s">
        <v>876</v>
      </c>
      <c r="B703" s="81"/>
      <c r="C703" s="135" t="s">
        <v>877</v>
      </c>
      <c r="D703" s="32" t="s">
        <v>62</v>
      </c>
      <c r="E703" s="5">
        <v>80</v>
      </c>
      <c r="F703" s="750"/>
      <c r="G703" s="596"/>
      <c r="H703" s="136"/>
      <c r="I703" s="136"/>
      <c r="J703" s="533"/>
      <c r="K703" s="12"/>
    </row>
    <row r="704" spans="1:11">
      <c r="A704" s="595" t="s">
        <v>878</v>
      </c>
      <c r="B704" s="81"/>
      <c r="C704" s="135" t="s">
        <v>879</v>
      </c>
      <c r="D704" s="32" t="s">
        <v>62</v>
      </c>
      <c r="E704" s="5">
        <v>205</v>
      </c>
      <c r="F704" s="750"/>
      <c r="G704" s="596"/>
      <c r="H704" s="136"/>
      <c r="I704" s="136"/>
      <c r="J704" s="533"/>
      <c r="K704" s="12"/>
    </row>
    <row r="705" spans="1:11" ht="28.5">
      <c r="A705" s="595" t="s">
        <v>880</v>
      </c>
      <c r="B705" s="81"/>
      <c r="C705" s="135" t="s">
        <v>881</v>
      </c>
      <c r="D705" s="32" t="s">
        <v>62</v>
      </c>
      <c r="E705" s="5">
        <v>6</v>
      </c>
      <c r="F705" s="750"/>
      <c r="G705" s="596"/>
      <c r="H705" s="136"/>
      <c r="I705" s="136"/>
      <c r="J705" s="533"/>
      <c r="K705" s="12"/>
    </row>
    <row r="706" spans="1:11">
      <c r="A706" s="595" t="s">
        <v>882</v>
      </c>
      <c r="B706" s="81"/>
      <c r="C706" s="135" t="s">
        <v>883</v>
      </c>
      <c r="D706" s="32" t="s">
        <v>57</v>
      </c>
      <c r="E706" s="5">
        <v>4</v>
      </c>
      <c r="F706" s="750"/>
      <c r="G706" s="596"/>
      <c r="H706" s="136"/>
      <c r="I706" s="136"/>
      <c r="J706" s="533"/>
      <c r="K706" s="12"/>
    </row>
    <row r="707" spans="1:11">
      <c r="A707" s="595" t="s">
        <v>884</v>
      </c>
      <c r="B707" s="81"/>
      <c r="C707" s="135" t="s">
        <v>885</v>
      </c>
      <c r="D707" s="32" t="s">
        <v>57</v>
      </c>
      <c r="E707" s="5">
        <v>12</v>
      </c>
      <c r="F707" s="750"/>
      <c r="G707" s="596"/>
      <c r="H707" s="136"/>
      <c r="I707" s="136"/>
      <c r="J707" s="533"/>
      <c r="K707" s="12"/>
    </row>
    <row r="708" spans="1:11" ht="28.5">
      <c r="A708" s="595" t="s">
        <v>886</v>
      </c>
      <c r="B708" s="81"/>
      <c r="C708" s="135" t="s">
        <v>887</v>
      </c>
      <c r="D708" s="32" t="s">
        <v>62</v>
      </c>
      <c r="E708" s="5">
        <v>1</v>
      </c>
      <c r="F708" s="750"/>
      <c r="G708" s="596"/>
      <c r="H708" s="136"/>
      <c r="I708" s="136"/>
      <c r="J708" s="533"/>
      <c r="K708" s="12"/>
    </row>
    <row r="709" spans="1:11">
      <c r="A709" s="595" t="s">
        <v>888</v>
      </c>
      <c r="B709" s="81"/>
      <c r="C709" s="135" t="s">
        <v>889</v>
      </c>
      <c r="D709" s="32" t="s">
        <v>62</v>
      </c>
      <c r="E709" s="5">
        <v>36</v>
      </c>
      <c r="F709" s="750"/>
      <c r="G709" s="596"/>
      <c r="H709" s="136"/>
      <c r="I709" s="136"/>
      <c r="J709" s="533"/>
      <c r="K709" s="12"/>
    </row>
    <row r="710" spans="1:11" ht="28.5">
      <c r="A710" s="595" t="s">
        <v>890</v>
      </c>
      <c r="B710" s="81"/>
      <c r="C710" s="135" t="s">
        <v>891</v>
      </c>
      <c r="D710" s="32" t="s">
        <v>62</v>
      </c>
      <c r="E710" s="5">
        <v>4</v>
      </c>
      <c r="F710" s="750"/>
      <c r="G710" s="596"/>
      <c r="H710" s="136"/>
      <c r="I710" s="136"/>
      <c r="J710" s="533"/>
      <c r="K710" s="12"/>
    </row>
    <row r="711" spans="1:11" ht="21" customHeight="1">
      <c r="A711" s="595" t="s">
        <v>892</v>
      </c>
      <c r="B711" s="81"/>
      <c r="C711" s="135" t="s">
        <v>893</v>
      </c>
      <c r="D711" s="32" t="s">
        <v>62</v>
      </c>
      <c r="E711" s="5">
        <v>3</v>
      </c>
      <c r="F711" s="750"/>
      <c r="G711" s="596"/>
      <c r="H711" s="136"/>
      <c r="I711" s="136"/>
      <c r="J711" s="533"/>
      <c r="K711" s="12"/>
    </row>
    <row r="712" spans="1:11">
      <c r="A712" s="595" t="s">
        <v>894</v>
      </c>
      <c r="B712" s="81"/>
      <c r="C712" s="135" t="s">
        <v>895</v>
      </c>
      <c r="D712" s="32" t="s">
        <v>62</v>
      </c>
      <c r="E712" s="5">
        <v>9</v>
      </c>
      <c r="F712" s="750"/>
      <c r="G712" s="596"/>
      <c r="H712" s="136"/>
      <c r="I712" s="136"/>
      <c r="J712" s="533"/>
      <c r="K712" s="12"/>
    </row>
    <row r="713" spans="1:11" ht="28.5">
      <c r="A713" s="595" t="s">
        <v>896</v>
      </c>
      <c r="B713" s="81"/>
      <c r="C713" s="135" t="s">
        <v>897</v>
      </c>
      <c r="D713" s="32" t="s">
        <v>57</v>
      </c>
      <c r="E713" s="5">
        <v>1</v>
      </c>
      <c r="F713" s="750"/>
      <c r="G713" s="596"/>
      <c r="H713" s="136"/>
      <c r="I713" s="136"/>
      <c r="J713" s="533"/>
      <c r="K713" s="12"/>
    </row>
    <row r="714" spans="1:11">
      <c r="A714" s="595" t="s">
        <v>898</v>
      </c>
      <c r="B714" s="81"/>
      <c r="C714" s="135" t="s">
        <v>899</v>
      </c>
      <c r="D714" s="32" t="s">
        <v>62</v>
      </c>
      <c r="E714" s="5">
        <v>1</v>
      </c>
      <c r="F714" s="750"/>
      <c r="G714" s="596"/>
      <c r="H714" s="136"/>
      <c r="I714" s="136"/>
      <c r="J714" s="533"/>
      <c r="K714" s="12"/>
    </row>
    <row r="715" spans="1:11">
      <c r="A715" s="595" t="s">
        <v>900</v>
      </c>
      <c r="B715" s="81"/>
      <c r="C715" s="135" t="s">
        <v>901</v>
      </c>
      <c r="D715" s="32" t="s">
        <v>62</v>
      </c>
      <c r="E715" s="5">
        <v>1</v>
      </c>
      <c r="F715" s="750"/>
      <c r="G715" s="596"/>
      <c r="H715" s="136"/>
      <c r="I715" s="136"/>
      <c r="J715" s="533"/>
      <c r="K715" s="12"/>
    </row>
    <row r="716" spans="1:11">
      <c r="A716" s="595" t="s">
        <v>902</v>
      </c>
      <c r="B716" s="81"/>
      <c r="C716" s="135" t="s">
        <v>903</v>
      </c>
      <c r="D716" s="32" t="s">
        <v>62</v>
      </c>
      <c r="E716" s="5">
        <v>1</v>
      </c>
      <c r="F716" s="750"/>
      <c r="G716" s="596"/>
      <c r="H716" s="136"/>
      <c r="I716" s="136"/>
      <c r="J716" s="533"/>
      <c r="K716" s="12"/>
    </row>
    <row r="717" spans="1:11">
      <c r="A717" s="595" t="s">
        <v>904</v>
      </c>
      <c r="B717" s="81"/>
      <c r="C717" s="135" t="s">
        <v>905</v>
      </c>
      <c r="D717" s="32" t="s">
        <v>31</v>
      </c>
      <c r="E717" s="5">
        <v>115</v>
      </c>
      <c r="F717" s="750"/>
      <c r="G717" s="596"/>
      <c r="H717" s="136"/>
      <c r="I717" s="136"/>
      <c r="J717" s="533"/>
      <c r="K717" s="12"/>
    </row>
    <row r="718" spans="1:11" ht="15">
      <c r="A718" s="595" t="s">
        <v>906</v>
      </c>
      <c r="B718" s="81"/>
      <c r="C718" s="135" t="s">
        <v>907</v>
      </c>
      <c r="D718" s="32" t="s">
        <v>62</v>
      </c>
      <c r="E718" s="5">
        <v>69</v>
      </c>
      <c r="F718" s="750"/>
      <c r="G718" s="596"/>
      <c r="H718" s="136"/>
      <c r="I718" s="56"/>
      <c r="J718" s="601"/>
      <c r="K718" s="12"/>
    </row>
    <row r="719" spans="1:11">
      <c r="A719" s="595" t="s">
        <v>908</v>
      </c>
      <c r="B719" s="81"/>
      <c r="C719" s="135" t="s">
        <v>909</v>
      </c>
      <c r="D719" s="32" t="s">
        <v>62</v>
      </c>
      <c r="E719" s="5">
        <v>12</v>
      </c>
      <c r="F719" s="750"/>
      <c r="G719" s="596"/>
      <c r="H719" s="136"/>
      <c r="I719" s="136"/>
      <c r="J719" s="533"/>
      <c r="K719" s="12"/>
    </row>
    <row r="720" spans="1:11">
      <c r="A720" s="595" t="s">
        <v>910</v>
      </c>
      <c r="B720" s="81"/>
      <c r="C720" s="135" t="s">
        <v>911</v>
      </c>
      <c r="D720" s="32" t="s">
        <v>62</v>
      </c>
      <c r="E720" s="5">
        <v>18</v>
      </c>
      <c r="F720" s="750"/>
      <c r="G720" s="596"/>
      <c r="H720" s="136"/>
      <c r="I720" s="136"/>
      <c r="J720" s="533"/>
      <c r="K720" s="12"/>
    </row>
    <row r="721" spans="1:11">
      <c r="A721" s="595" t="s">
        <v>912</v>
      </c>
      <c r="B721" s="81"/>
      <c r="C721" s="135" t="s">
        <v>913</v>
      </c>
      <c r="D721" s="32" t="s">
        <v>31</v>
      </c>
      <c r="E721" s="5">
        <v>452</v>
      </c>
      <c r="F721" s="750"/>
      <c r="G721" s="596"/>
      <c r="H721" s="136"/>
      <c r="I721" s="136"/>
      <c r="J721" s="533"/>
      <c r="K721" s="12"/>
    </row>
    <row r="722" spans="1:11" ht="28.5">
      <c r="A722" s="595" t="s">
        <v>914</v>
      </c>
      <c r="B722" s="81"/>
      <c r="C722" s="135" t="s">
        <v>915</v>
      </c>
      <c r="D722" s="32" t="s">
        <v>31</v>
      </c>
      <c r="E722" s="5">
        <v>113</v>
      </c>
      <c r="F722" s="750"/>
      <c r="G722" s="596"/>
      <c r="H722" s="136"/>
      <c r="I722" s="136"/>
      <c r="J722" s="533"/>
      <c r="K722" s="12"/>
    </row>
    <row r="723" spans="1:11">
      <c r="A723" s="595" t="s">
        <v>916</v>
      </c>
      <c r="B723" s="81"/>
      <c r="C723" s="135" t="s">
        <v>917</v>
      </c>
      <c r="D723" s="32" t="s">
        <v>62</v>
      </c>
      <c r="E723" s="5">
        <v>2</v>
      </c>
      <c r="F723" s="750"/>
      <c r="G723" s="596"/>
      <c r="H723" s="136"/>
      <c r="I723" s="136"/>
      <c r="J723" s="533"/>
      <c r="K723" s="12"/>
    </row>
    <row r="724" spans="1:11">
      <c r="A724" s="595" t="s">
        <v>918</v>
      </c>
      <c r="B724" s="81"/>
      <c r="C724" s="135" t="s">
        <v>919</v>
      </c>
      <c r="D724" s="32" t="s">
        <v>920</v>
      </c>
      <c r="E724" s="5">
        <v>2</v>
      </c>
      <c r="F724" s="750"/>
      <c r="G724" s="596"/>
      <c r="H724" s="136"/>
      <c r="I724" s="136"/>
      <c r="J724" s="533"/>
      <c r="K724" s="12"/>
    </row>
    <row r="725" spans="1:11">
      <c r="A725" s="595" t="s">
        <v>921</v>
      </c>
      <c r="B725" s="81"/>
      <c r="C725" s="135" t="s">
        <v>922</v>
      </c>
      <c r="D725" s="32" t="s">
        <v>920</v>
      </c>
      <c r="E725" s="5">
        <v>2</v>
      </c>
      <c r="F725" s="750"/>
      <c r="G725" s="596"/>
      <c r="H725" s="136"/>
      <c r="I725" s="136"/>
      <c r="J725" s="533"/>
      <c r="K725" s="12"/>
    </row>
    <row r="726" spans="1:11">
      <c r="A726" s="595" t="s">
        <v>923</v>
      </c>
      <c r="B726" s="81"/>
      <c r="C726" s="135" t="s">
        <v>924</v>
      </c>
      <c r="D726" s="32" t="s">
        <v>62</v>
      </c>
      <c r="E726" s="5">
        <v>4</v>
      </c>
      <c r="F726" s="750"/>
      <c r="G726" s="596"/>
      <c r="H726" s="136"/>
      <c r="I726" s="12"/>
      <c r="J726" s="600"/>
      <c r="K726" s="12"/>
    </row>
    <row r="727" spans="1:11" ht="15">
      <c r="A727" s="138" t="s">
        <v>925</v>
      </c>
      <c r="B727" s="161" t="s">
        <v>926</v>
      </c>
      <c r="C727" s="161"/>
      <c r="D727" s="161"/>
      <c r="E727" s="161"/>
      <c r="F727" s="161"/>
      <c r="G727" s="161"/>
      <c r="H727" s="225">
        <f>SUM(G728:G740)</f>
        <v>0</v>
      </c>
      <c r="I727" s="136"/>
      <c r="J727" s="136"/>
      <c r="K727" s="318"/>
    </row>
    <row r="728" spans="1:11" ht="28.5">
      <c r="A728" s="496" t="s">
        <v>927</v>
      </c>
      <c r="B728" s="170"/>
      <c r="C728" s="168" t="s">
        <v>928</v>
      </c>
      <c r="D728" s="158" t="s">
        <v>23</v>
      </c>
      <c r="E728" s="346">
        <v>6</v>
      </c>
      <c r="F728" s="751"/>
      <c r="G728" s="615"/>
      <c r="H728" s="136"/>
      <c r="I728" s="12"/>
      <c r="J728" s="600"/>
      <c r="K728" s="12"/>
    </row>
    <row r="729" spans="1:11" ht="30.75">
      <c r="A729" s="595" t="s">
        <v>929</v>
      </c>
      <c r="B729" s="81"/>
      <c r="C729" s="135" t="s">
        <v>930</v>
      </c>
      <c r="D729" s="32" t="s">
        <v>62</v>
      </c>
      <c r="E729" s="5">
        <v>2</v>
      </c>
      <c r="F729" s="750"/>
      <c r="G729" s="596"/>
      <c r="H729" s="602"/>
      <c r="I729" s="136"/>
      <c r="J729" s="533"/>
      <c r="K729" s="12"/>
    </row>
    <row r="730" spans="1:11" ht="28.5">
      <c r="A730" s="595" t="s">
        <v>931</v>
      </c>
      <c r="B730" s="81"/>
      <c r="C730" s="135" t="s">
        <v>932</v>
      </c>
      <c r="D730" s="32" t="s">
        <v>62</v>
      </c>
      <c r="E730" s="5">
        <v>17</v>
      </c>
      <c r="F730" s="750"/>
      <c r="G730" s="596"/>
      <c r="H730" s="136"/>
      <c r="I730" s="136"/>
      <c r="J730" s="533"/>
      <c r="K730" s="12"/>
    </row>
    <row r="731" spans="1:11" ht="29.25">
      <c r="A731" s="595" t="s">
        <v>933</v>
      </c>
      <c r="B731" s="81"/>
      <c r="C731" s="135" t="s">
        <v>934</v>
      </c>
      <c r="D731" s="32" t="s">
        <v>62</v>
      </c>
      <c r="E731" s="5">
        <v>15</v>
      </c>
      <c r="F731" s="750"/>
      <c r="G731" s="596"/>
      <c r="H731" s="56"/>
      <c r="I731" s="136"/>
      <c r="J731" s="533"/>
      <c r="K731" s="12"/>
    </row>
    <row r="732" spans="1:11" ht="42.75">
      <c r="A732" s="135" t="s">
        <v>935</v>
      </c>
      <c r="B732" s="81"/>
      <c r="C732" s="199" t="s">
        <v>936</v>
      </c>
      <c r="D732" s="32" t="s">
        <v>62</v>
      </c>
      <c r="E732" s="5">
        <v>2</v>
      </c>
      <c r="F732" s="753"/>
      <c r="G732" s="596"/>
      <c r="H732" s="56"/>
      <c r="I732" s="136"/>
      <c r="J732" s="533"/>
      <c r="K732" s="12"/>
    </row>
    <row r="733" spans="1:11" ht="25.5">
      <c r="A733" s="383" t="s">
        <v>937</v>
      </c>
      <c r="B733" s="384"/>
      <c r="C733" s="383" t="s">
        <v>938</v>
      </c>
      <c r="D733" s="32" t="s">
        <v>62</v>
      </c>
      <c r="E733" s="5">
        <v>2</v>
      </c>
      <c r="F733" s="750"/>
      <c r="G733" s="596"/>
      <c r="H733" s="56"/>
      <c r="I733" s="136"/>
      <c r="J733" s="533"/>
      <c r="K733" s="12"/>
    </row>
    <row r="734" spans="1:11">
      <c r="A734" s="595" t="s">
        <v>939</v>
      </c>
      <c r="B734" s="81"/>
      <c r="C734" s="135" t="s">
        <v>940</v>
      </c>
      <c r="D734" s="32" t="s">
        <v>153</v>
      </c>
      <c r="E734" s="5">
        <v>80</v>
      </c>
      <c r="F734" s="750"/>
      <c r="G734" s="596"/>
      <c r="H734" s="136"/>
      <c r="I734" s="136"/>
      <c r="J734" s="533"/>
      <c r="K734" s="12"/>
    </row>
    <row r="735" spans="1:11" ht="25.5">
      <c r="A735" s="383" t="s">
        <v>845</v>
      </c>
      <c r="B735" s="384"/>
      <c r="C735" s="383" t="s">
        <v>846</v>
      </c>
      <c r="D735" s="32" t="s">
        <v>31</v>
      </c>
      <c r="E735" s="5">
        <v>384</v>
      </c>
      <c r="F735" s="750"/>
      <c r="G735" s="596"/>
      <c r="H735" s="136"/>
      <c r="I735" s="136"/>
      <c r="J735" s="533"/>
      <c r="K735" s="12"/>
    </row>
    <row r="736" spans="1:11">
      <c r="A736" s="383" t="s">
        <v>941</v>
      </c>
      <c r="B736" s="384"/>
      <c r="C736" s="383" t="s">
        <v>942</v>
      </c>
      <c r="D736" s="32" t="s">
        <v>31</v>
      </c>
      <c r="E736" s="5">
        <v>1556</v>
      </c>
      <c r="F736" s="750"/>
      <c r="G736" s="596"/>
      <c r="H736" s="136"/>
      <c r="I736" s="136"/>
      <c r="J736" s="533"/>
      <c r="K736" s="12"/>
    </row>
    <row r="737" spans="1:11">
      <c r="A737" s="383" t="s">
        <v>943</v>
      </c>
      <c r="B737" s="384"/>
      <c r="C737" s="383" t="s">
        <v>944</v>
      </c>
      <c r="D737" s="32" t="s">
        <v>31</v>
      </c>
      <c r="E737" s="5">
        <v>384</v>
      </c>
      <c r="F737" s="750"/>
      <c r="G737" s="596"/>
      <c r="H737" s="136"/>
      <c r="I737" s="136"/>
      <c r="J737" s="533"/>
      <c r="K737" s="12"/>
    </row>
    <row r="738" spans="1:11">
      <c r="A738" s="383" t="s">
        <v>945</v>
      </c>
      <c r="B738" s="384"/>
      <c r="C738" s="383" t="s">
        <v>946</v>
      </c>
      <c r="D738" s="32" t="s">
        <v>62</v>
      </c>
      <c r="E738" s="5">
        <v>48</v>
      </c>
      <c r="F738" s="750"/>
      <c r="G738" s="596"/>
      <c r="H738" s="136"/>
      <c r="I738" s="136"/>
      <c r="J738" s="533"/>
      <c r="K738" s="12"/>
    </row>
    <row r="739" spans="1:11">
      <c r="A739" s="383" t="s">
        <v>947</v>
      </c>
      <c r="B739" s="384"/>
      <c r="C739" s="383" t="s">
        <v>948</v>
      </c>
      <c r="D739" s="32" t="s">
        <v>62</v>
      </c>
      <c r="E739" s="5">
        <v>12</v>
      </c>
      <c r="F739" s="750"/>
      <c r="G739" s="596"/>
      <c r="H739" s="136"/>
      <c r="I739" s="136"/>
      <c r="J739" s="533"/>
      <c r="K739" s="12"/>
    </row>
    <row r="740" spans="1:11" ht="28.5">
      <c r="A740" s="531" t="s">
        <v>949</v>
      </c>
      <c r="B740" s="81"/>
      <c r="C740" s="135" t="s">
        <v>950</v>
      </c>
      <c r="D740" s="32" t="s">
        <v>62</v>
      </c>
      <c r="E740" s="5">
        <v>6</v>
      </c>
      <c r="F740" s="750"/>
      <c r="G740" s="596"/>
      <c r="H740" s="136"/>
      <c r="I740" s="136"/>
      <c r="J740" s="533"/>
      <c r="K740" s="12"/>
    </row>
    <row r="741" spans="1:11" ht="15">
      <c r="A741" s="138" t="s">
        <v>951</v>
      </c>
      <c r="B741" s="161" t="s">
        <v>952</v>
      </c>
      <c r="C741" s="161"/>
      <c r="D741" s="161"/>
      <c r="E741" s="161"/>
      <c r="F741" s="161"/>
      <c r="G741" s="161"/>
      <c r="H741" s="225">
        <f>SUM(G742:G763)</f>
        <v>0</v>
      </c>
      <c r="I741" s="136"/>
      <c r="J741" s="136"/>
      <c r="K741" s="318"/>
    </row>
    <row r="742" spans="1:11" ht="28.5">
      <c r="A742" s="531" t="s">
        <v>953</v>
      </c>
      <c r="B742" s="81"/>
      <c r="C742" s="135" t="s">
        <v>954</v>
      </c>
      <c r="D742" s="32" t="s">
        <v>31</v>
      </c>
      <c r="E742" s="5">
        <v>1600</v>
      </c>
      <c r="F742" s="750"/>
      <c r="G742" s="596"/>
      <c r="H742" s="136"/>
      <c r="I742" s="136"/>
      <c r="J742" s="533"/>
      <c r="K742" s="12"/>
    </row>
    <row r="743" spans="1:11" ht="28.5">
      <c r="A743" s="531" t="s">
        <v>955</v>
      </c>
      <c r="B743" s="81"/>
      <c r="C743" s="135" t="s">
        <v>956</v>
      </c>
      <c r="D743" s="32" t="s">
        <v>31</v>
      </c>
      <c r="E743" s="5">
        <v>1063</v>
      </c>
      <c r="F743" s="750"/>
      <c r="G743" s="596"/>
      <c r="H743" s="136"/>
      <c r="I743" s="136"/>
      <c r="J743" s="533"/>
      <c r="K743" s="12"/>
    </row>
    <row r="744" spans="1:11" ht="28.5">
      <c r="A744" s="531" t="s">
        <v>914</v>
      </c>
      <c r="B744" s="81"/>
      <c r="C744" s="135" t="s">
        <v>915</v>
      </c>
      <c r="D744" s="32" t="s">
        <v>31</v>
      </c>
      <c r="E744" s="5">
        <v>1884</v>
      </c>
      <c r="F744" s="750"/>
      <c r="G744" s="596"/>
      <c r="H744" s="136"/>
      <c r="I744" s="136"/>
      <c r="J744" s="533"/>
      <c r="K744" s="12"/>
    </row>
    <row r="745" spans="1:11" ht="28.5">
      <c r="A745" s="531" t="s">
        <v>957</v>
      </c>
      <c r="B745" s="81"/>
      <c r="C745" s="135" t="s">
        <v>958</v>
      </c>
      <c r="D745" s="32" t="s">
        <v>31</v>
      </c>
      <c r="E745" s="5">
        <v>720</v>
      </c>
      <c r="F745" s="750"/>
      <c r="G745" s="596"/>
      <c r="H745" s="136"/>
      <c r="I745" s="136"/>
      <c r="J745" s="533"/>
      <c r="K745" s="12"/>
    </row>
    <row r="746" spans="1:11" ht="28.5">
      <c r="A746" s="531" t="s">
        <v>959</v>
      </c>
      <c r="B746" s="81"/>
      <c r="C746" s="135" t="s">
        <v>960</v>
      </c>
      <c r="D746" s="32" t="s">
        <v>31</v>
      </c>
      <c r="E746" s="5">
        <v>366</v>
      </c>
      <c r="F746" s="750"/>
      <c r="G746" s="596"/>
      <c r="H746" s="136"/>
      <c r="I746" s="136"/>
      <c r="J746" s="533"/>
      <c r="K746" s="12"/>
    </row>
    <row r="747" spans="1:11" ht="28.5">
      <c r="A747" s="531" t="s">
        <v>943</v>
      </c>
      <c r="B747" s="81"/>
      <c r="C747" s="135" t="s">
        <v>944</v>
      </c>
      <c r="D747" s="32" t="s">
        <v>31</v>
      </c>
      <c r="E747" s="5">
        <v>376</v>
      </c>
      <c r="F747" s="750"/>
      <c r="G747" s="596"/>
      <c r="H747" s="136"/>
      <c r="I747" s="136"/>
      <c r="J747" s="533"/>
      <c r="K747" s="12"/>
    </row>
    <row r="748" spans="1:11">
      <c r="A748" s="383" t="s">
        <v>941</v>
      </c>
      <c r="B748" s="384"/>
      <c r="C748" s="383" t="s">
        <v>942</v>
      </c>
      <c r="D748" s="32" t="s">
        <v>31</v>
      </c>
      <c r="E748" s="5">
        <v>192</v>
      </c>
      <c r="F748" s="750"/>
      <c r="G748" s="596"/>
      <c r="H748" s="136"/>
      <c r="I748" s="603"/>
      <c r="J748" s="604"/>
      <c r="K748" s="12"/>
    </row>
    <row r="749" spans="1:11">
      <c r="A749" s="531" t="s">
        <v>961</v>
      </c>
      <c r="B749" s="81"/>
      <c r="C749" s="135" t="s">
        <v>962</v>
      </c>
      <c r="D749" s="32" t="s">
        <v>62</v>
      </c>
      <c r="E749" s="5">
        <v>60</v>
      </c>
      <c r="F749" s="750"/>
      <c r="G749" s="596"/>
      <c r="H749" s="136"/>
      <c r="I749" s="136"/>
      <c r="J749" s="533"/>
      <c r="K749" s="12"/>
    </row>
    <row r="750" spans="1:11">
      <c r="A750" s="531" t="s">
        <v>963</v>
      </c>
      <c r="B750" s="81"/>
      <c r="C750" s="135" t="s">
        <v>964</v>
      </c>
      <c r="D750" s="32" t="s">
        <v>62</v>
      </c>
      <c r="E750" s="5">
        <v>42</v>
      </c>
      <c r="F750" s="750"/>
      <c r="G750" s="596"/>
      <c r="H750" s="136"/>
      <c r="I750" s="136"/>
      <c r="J750" s="533"/>
      <c r="K750" s="12"/>
    </row>
    <row r="751" spans="1:11" ht="29.25" customHeight="1">
      <c r="A751" s="531" t="s">
        <v>876</v>
      </c>
      <c r="B751" s="81"/>
      <c r="C751" s="135" t="s">
        <v>877</v>
      </c>
      <c r="D751" s="32" t="s">
        <v>62</v>
      </c>
      <c r="E751" s="5">
        <v>58</v>
      </c>
      <c r="F751" s="750"/>
      <c r="G751" s="596"/>
      <c r="H751" s="136"/>
      <c r="I751" s="136"/>
      <c r="J751" s="533"/>
      <c r="K751" s="12"/>
    </row>
    <row r="752" spans="1:11" ht="15">
      <c r="A752" s="531" t="s">
        <v>965</v>
      </c>
      <c r="B752" s="81"/>
      <c r="C752" s="135" t="s">
        <v>966</v>
      </c>
      <c r="D752" s="32" t="s">
        <v>62</v>
      </c>
      <c r="E752" s="5">
        <v>32</v>
      </c>
      <c r="F752" s="750"/>
      <c r="G752" s="596"/>
      <c r="H752" s="136"/>
      <c r="I752" s="605"/>
      <c r="J752" s="605"/>
      <c r="K752" s="12"/>
    </row>
    <row r="753" spans="1:11">
      <c r="A753" s="531" t="s">
        <v>967</v>
      </c>
      <c r="B753" s="81"/>
      <c r="C753" s="135" t="s">
        <v>968</v>
      </c>
      <c r="D753" s="32" t="s">
        <v>62</v>
      </c>
      <c r="E753" s="5">
        <v>10</v>
      </c>
      <c r="F753" s="750"/>
      <c r="G753" s="596"/>
      <c r="H753" s="136"/>
      <c r="I753" s="136"/>
      <c r="J753" s="533"/>
      <c r="K753" s="12"/>
    </row>
    <row r="754" spans="1:11">
      <c r="A754" s="531" t="s">
        <v>947</v>
      </c>
      <c r="B754" s="81"/>
      <c r="C754" s="135" t="s">
        <v>948</v>
      </c>
      <c r="D754" s="32" t="s">
        <v>62</v>
      </c>
      <c r="E754" s="5">
        <v>8</v>
      </c>
      <c r="F754" s="750"/>
      <c r="G754" s="596"/>
      <c r="H754" s="136"/>
      <c r="I754" s="136"/>
      <c r="J754" s="533"/>
      <c r="K754" s="12"/>
    </row>
    <row r="755" spans="1:11">
      <c r="A755" s="383" t="s">
        <v>945</v>
      </c>
      <c r="B755" s="384"/>
      <c r="C755" s="383" t="s">
        <v>946</v>
      </c>
      <c r="D755" s="32" t="s">
        <v>62</v>
      </c>
      <c r="E755" s="5">
        <v>12</v>
      </c>
      <c r="F755" s="750"/>
      <c r="G755" s="596"/>
      <c r="H755" s="136"/>
      <c r="I755" s="136"/>
      <c r="J755" s="533"/>
      <c r="K755" s="12"/>
    </row>
    <row r="756" spans="1:11" ht="28.5">
      <c r="A756" s="606" t="s">
        <v>969</v>
      </c>
      <c r="B756" s="607"/>
      <c r="C756" s="135" t="s">
        <v>970</v>
      </c>
      <c r="D756" s="32" t="s">
        <v>31</v>
      </c>
      <c r="E756" s="5">
        <v>54</v>
      </c>
      <c r="F756" s="750"/>
      <c r="G756" s="596"/>
      <c r="H756" s="136"/>
      <c r="I756" s="136"/>
      <c r="J756" s="533"/>
      <c r="K756" s="12"/>
    </row>
    <row r="757" spans="1:11" ht="28.5">
      <c r="A757" s="608" t="s">
        <v>971</v>
      </c>
      <c r="B757" s="609"/>
      <c r="C757" s="135" t="s">
        <v>972</v>
      </c>
      <c r="D757" s="32" t="s">
        <v>31</v>
      </c>
      <c r="E757" s="5">
        <v>373</v>
      </c>
      <c r="F757" s="750"/>
      <c r="G757" s="596"/>
      <c r="H757" s="136"/>
      <c r="I757" s="136"/>
      <c r="J757" s="533"/>
      <c r="K757" s="12"/>
    </row>
    <row r="758" spans="1:11">
      <c r="A758" s="610" t="s">
        <v>973</v>
      </c>
      <c r="B758" s="611"/>
      <c r="C758" s="135" t="s">
        <v>974</v>
      </c>
      <c r="D758" s="32" t="s">
        <v>31</v>
      </c>
      <c r="E758" s="5">
        <v>54</v>
      </c>
      <c r="F758" s="750"/>
      <c r="G758" s="596"/>
      <c r="H758" s="136"/>
      <c r="I758" s="136"/>
      <c r="J758" s="533"/>
      <c r="K758" s="12"/>
    </row>
    <row r="759" spans="1:11">
      <c r="A759" s="612" t="s">
        <v>975</v>
      </c>
      <c r="B759" s="613"/>
      <c r="C759" s="135" t="s">
        <v>976</v>
      </c>
      <c r="D759" s="32" t="s">
        <v>31</v>
      </c>
      <c r="E759" s="5">
        <v>373</v>
      </c>
      <c r="F759" s="750"/>
      <c r="G759" s="596"/>
      <c r="H759" s="136"/>
      <c r="I759" s="136"/>
      <c r="J759" s="533"/>
      <c r="K759" s="12"/>
    </row>
    <row r="760" spans="1:11">
      <c r="A760" s="383" t="s">
        <v>977</v>
      </c>
      <c r="B760" s="384"/>
      <c r="C760" s="383" t="s">
        <v>978</v>
      </c>
      <c r="D760" s="32" t="s">
        <v>62</v>
      </c>
      <c r="E760" s="5">
        <v>17</v>
      </c>
      <c r="F760" s="750"/>
      <c r="G760" s="596"/>
      <c r="H760" s="136"/>
      <c r="I760" s="136"/>
      <c r="J760" s="533"/>
      <c r="K760" s="12"/>
    </row>
    <row r="761" spans="1:11">
      <c r="A761" s="383" t="s">
        <v>979</v>
      </c>
      <c r="B761" s="384"/>
      <c r="C761" s="383" t="s">
        <v>980</v>
      </c>
      <c r="D761" s="32" t="s">
        <v>62</v>
      </c>
      <c r="E761" s="80">
        <v>150</v>
      </c>
      <c r="F761" s="750"/>
      <c r="G761" s="596"/>
      <c r="H761" s="136"/>
      <c r="I761" s="136"/>
      <c r="J761" s="533"/>
      <c r="K761" s="12"/>
    </row>
    <row r="762" spans="1:11">
      <c r="A762" s="383" t="s">
        <v>981</v>
      </c>
      <c r="B762" s="384"/>
      <c r="C762" s="383" t="s">
        <v>982</v>
      </c>
      <c r="D762" s="383" t="s">
        <v>31</v>
      </c>
      <c r="E762" s="80">
        <v>200</v>
      </c>
      <c r="F762" s="750"/>
      <c r="G762" s="596"/>
      <c r="H762" s="136"/>
      <c r="I762" s="136"/>
      <c r="J762" s="533"/>
      <c r="K762" s="12"/>
    </row>
    <row r="763" spans="1:11">
      <c r="A763" s="383" t="s">
        <v>983</v>
      </c>
      <c r="B763" s="384"/>
      <c r="C763" s="383" t="s">
        <v>984</v>
      </c>
      <c r="D763" s="383" t="s">
        <v>57</v>
      </c>
      <c r="E763" s="5">
        <v>50</v>
      </c>
      <c r="F763" s="750"/>
      <c r="G763" s="596"/>
      <c r="H763" s="136"/>
      <c r="I763" s="136"/>
      <c r="J763" s="533"/>
      <c r="K763" s="12"/>
    </row>
    <row r="764" spans="1:11" ht="15">
      <c r="A764" s="138" t="s">
        <v>985</v>
      </c>
      <c r="B764" s="161" t="s">
        <v>986</v>
      </c>
      <c r="C764" s="161"/>
      <c r="D764" s="161"/>
      <c r="E764" s="161"/>
      <c r="F764" s="161"/>
      <c r="G764" s="161"/>
      <c r="H764" s="225">
        <f>SUM(G765:G795)</f>
        <v>0</v>
      </c>
      <c r="I764" s="136"/>
      <c r="J764" s="136"/>
      <c r="K764" s="318"/>
    </row>
    <row r="765" spans="1:11" ht="28.5">
      <c r="A765" s="347" t="s">
        <v>987</v>
      </c>
      <c r="B765" s="170"/>
      <c r="C765" s="168" t="s">
        <v>988</v>
      </c>
      <c r="D765" s="158" t="s">
        <v>62</v>
      </c>
      <c r="E765" s="346">
        <v>5</v>
      </c>
      <c r="F765" s="345"/>
      <c r="G765" s="615"/>
      <c r="H765" s="136"/>
      <c r="I765" s="136"/>
      <c r="J765" s="533"/>
      <c r="K765" s="12"/>
    </row>
    <row r="766" spans="1:11" ht="28.5">
      <c r="A766" s="347" t="s">
        <v>989</v>
      </c>
      <c r="B766" s="170"/>
      <c r="C766" s="168" t="s">
        <v>990</v>
      </c>
      <c r="D766" s="158" t="s">
        <v>62</v>
      </c>
      <c r="E766" s="346">
        <v>8</v>
      </c>
      <c r="F766" s="345"/>
      <c r="G766" s="615"/>
      <c r="H766" s="136"/>
      <c r="I766" s="136"/>
      <c r="J766" s="533"/>
      <c r="K766" s="12"/>
    </row>
    <row r="767" spans="1:11" ht="29.25" customHeight="1">
      <c r="A767" s="347" t="s">
        <v>991</v>
      </c>
      <c r="B767" s="170"/>
      <c r="C767" s="168" t="s">
        <v>992</v>
      </c>
      <c r="D767" s="158" t="s">
        <v>62</v>
      </c>
      <c r="E767" s="346">
        <v>4</v>
      </c>
      <c r="F767" s="345"/>
      <c r="G767" s="615"/>
      <c r="H767" s="136"/>
      <c r="I767" s="136"/>
      <c r="J767" s="533"/>
      <c r="K767" s="12"/>
    </row>
    <row r="768" spans="1:11" ht="33.75" customHeight="1">
      <c r="A768" s="531" t="s">
        <v>993</v>
      </c>
      <c r="B768" s="81"/>
      <c r="C768" s="135" t="s">
        <v>994</v>
      </c>
      <c r="D768" s="32" t="s">
        <v>62</v>
      </c>
      <c r="E768" s="5">
        <v>21</v>
      </c>
      <c r="F768" s="750"/>
      <c r="G768" s="596"/>
      <c r="H768" s="136"/>
      <c r="I768" s="136"/>
      <c r="J768" s="533"/>
      <c r="K768" s="12"/>
    </row>
    <row r="769" spans="1:11" ht="33" customHeight="1">
      <c r="A769" s="531" t="s">
        <v>995</v>
      </c>
      <c r="B769" s="81"/>
      <c r="C769" s="135" t="s">
        <v>996</v>
      </c>
      <c r="D769" s="32" t="s">
        <v>62</v>
      </c>
      <c r="E769" s="5">
        <v>17</v>
      </c>
      <c r="F769" s="750"/>
      <c r="G769" s="596"/>
      <c r="H769" s="136"/>
      <c r="I769" s="136"/>
      <c r="J769" s="533"/>
      <c r="K769" s="12"/>
    </row>
    <row r="770" spans="1:11" ht="28.5">
      <c r="A770" s="531" t="s">
        <v>94</v>
      </c>
      <c r="B770" s="81"/>
      <c r="C770" s="135" t="s">
        <v>95</v>
      </c>
      <c r="D770" s="32" t="s">
        <v>62</v>
      </c>
      <c r="E770" s="5">
        <v>158</v>
      </c>
      <c r="F770" s="750"/>
      <c r="G770" s="596"/>
      <c r="H770" s="136"/>
      <c r="I770" s="136"/>
      <c r="J770" s="533"/>
      <c r="K770" s="12"/>
    </row>
    <row r="771" spans="1:11" ht="28.5">
      <c r="A771" s="531" t="s">
        <v>96</v>
      </c>
      <c r="B771" s="81"/>
      <c r="C771" s="135" t="s">
        <v>97</v>
      </c>
      <c r="D771" s="32" t="s">
        <v>62</v>
      </c>
      <c r="E771" s="5">
        <v>82</v>
      </c>
      <c r="F771" s="750"/>
      <c r="G771" s="596"/>
      <c r="H771" s="136"/>
      <c r="I771" s="136"/>
      <c r="J771" s="533"/>
      <c r="K771" s="12"/>
    </row>
    <row r="772" spans="1:11" ht="28.5">
      <c r="A772" s="531" t="s">
        <v>997</v>
      </c>
      <c r="B772" s="81"/>
      <c r="C772" s="135" t="s">
        <v>998</v>
      </c>
      <c r="D772" s="32" t="s">
        <v>62</v>
      </c>
      <c r="E772" s="5">
        <v>14</v>
      </c>
      <c r="F772" s="750"/>
      <c r="G772" s="596"/>
      <c r="H772" s="136"/>
      <c r="I772" s="136"/>
      <c r="J772" s="533"/>
      <c r="K772" s="12"/>
    </row>
    <row r="773" spans="1:11" ht="28.5">
      <c r="A773" s="531" t="s">
        <v>999</v>
      </c>
      <c r="B773" s="81"/>
      <c r="C773" s="135" t="s">
        <v>1000</v>
      </c>
      <c r="D773" s="32" t="s">
        <v>62</v>
      </c>
      <c r="E773" s="5">
        <v>9</v>
      </c>
      <c r="F773" s="750"/>
      <c r="G773" s="596"/>
      <c r="H773" s="136"/>
      <c r="I773" s="136"/>
      <c r="J773" s="533"/>
      <c r="K773" s="12"/>
    </row>
    <row r="774" spans="1:11">
      <c r="A774" s="531" t="s">
        <v>1001</v>
      </c>
      <c r="B774" s="81"/>
      <c r="C774" s="135" t="s">
        <v>1002</v>
      </c>
      <c r="D774" s="32" t="s">
        <v>62</v>
      </c>
      <c r="E774" s="5">
        <v>4</v>
      </c>
      <c r="F774" s="750"/>
      <c r="G774" s="596"/>
      <c r="H774" s="136"/>
      <c r="I774" s="136"/>
      <c r="J774" s="533"/>
      <c r="K774" s="12"/>
    </row>
    <row r="775" spans="1:11" ht="28.5">
      <c r="A775" s="531" t="s">
        <v>1003</v>
      </c>
      <c r="B775" s="81"/>
      <c r="C775" s="135" t="s">
        <v>1004</v>
      </c>
      <c r="D775" s="32" t="s">
        <v>62</v>
      </c>
      <c r="E775" s="5">
        <v>2</v>
      </c>
      <c r="F775" s="750"/>
      <c r="G775" s="596"/>
      <c r="H775" s="136"/>
      <c r="I775" s="136"/>
      <c r="J775" s="533"/>
      <c r="K775" s="12"/>
    </row>
    <row r="776" spans="1:11" ht="28.5">
      <c r="A776" s="595" t="s">
        <v>933</v>
      </c>
      <c r="B776" s="81"/>
      <c r="C776" s="135" t="s">
        <v>934</v>
      </c>
      <c r="D776" s="32" t="s">
        <v>62</v>
      </c>
      <c r="E776" s="5">
        <v>1</v>
      </c>
      <c r="F776" s="750"/>
      <c r="G776" s="596"/>
      <c r="H776" s="136"/>
      <c r="I776" s="136"/>
      <c r="J776" s="533"/>
      <c r="K776" s="12"/>
    </row>
    <row r="777" spans="1:11">
      <c r="A777" s="383" t="s">
        <v>1005</v>
      </c>
      <c r="B777" s="384"/>
      <c r="C777" s="383" t="s">
        <v>1006</v>
      </c>
      <c r="D777" s="383" t="s">
        <v>62</v>
      </c>
      <c r="E777" s="12">
        <v>21</v>
      </c>
      <c r="F777" s="750"/>
      <c r="G777" s="596"/>
      <c r="H777" s="136"/>
      <c r="I777" s="136"/>
      <c r="J777" s="533"/>
      <c r="K777" s="12"/>
    </row>
    <row r="778" spans="1:11">
      <c r="A778" s="383" t="s">
        <v>1007</v>
      </c>
      <c r="B778" s="384"/>
      <c r="C778" s="383" t="s">
        <v>1008</v>
      </c>
      <c r="D778" s="383" t="s">
        <v>62</v>
      </c>
      <c r="E778" s="5">
        <v>21</v>
      </c>
      <c r="F778" s="750"/>
      <c r="G778" s="596"/>
      <c r="H778" s="136"/>
      <c r="I778" s="136"/>
      <c r="J778" s="533"/>
      <c r="K778" s="12"/>
    </row>
    <row r="779" spans="1:11">
      <c r="A779" s="383" t="s">
        <v>1009</v>
      </c>
      <c r="B779" s="384"/>
      <c r="C779" s="383" t="s">
        <v>1010</v>
      </c>
      <c r="D779" s="383" t="s">
        <v>62</v>
      </c>
      <c r="E779" s="5">
        <v>21</v>
      </c>
      <c r="F779" s="750"/>
      <c r="G779" s="596"/>
      <c r="H779" s="136"/>
      <c r="I779" s="136"/>
      <c r="J779" s="533"/>
      <c r="K779" s="12"/>
    </row>
    <row r="780" spans="1:11">
      <c r="A780" s="347" t="s">
        <v>939</v>
      </c>
      <c r="B780" s="81"/>
      <c r="C780" s="135" t="s">
        <v>940</v>
      </c>
      <c r="D780" s="32" t="s">
        <v>153</v>
      </c>
      <c r="E780" s="5">
        <v>30</v>
      </c>
      <c r="F780" s="750"/>
      <c r="G780" s="596"/>
      <c r="H780" s="136"/>
      <c r="I780" s="136"/>
      <c r="J780" s="533"/>
      <c r="K780" s="12"/>
    </row>
    <row r="781" spans="1:11">
      <c r="A781" s="347" t="s">
        <v>1011</v>
      </c>
      <c r="B781" s="170"/>
      <c r="C781" s="168" t="s">
        <v>1012</v>
      </c>
      <c r="D781" s="158" t="s">
        <v>62</v>
      </c>
      <c r="E781" s="346">
        <v>2</v>
      </c>
      <c r="F781" s="345"/>
      <c r="G781" s="615"/>
      <c r="H781" s="136"/>
      <c r="I781" s="136"/>
      <c r="J781" s="533"/>
      <c r="K781" s="12"/>
    </row>
    <row r="782" spans="1:11">
      <c r="A782" s="531" t="s">
        <v>1013</v>
      </c>
      <c r="B782" s="81"/>
      <c r="C782" s="135" t="s">
        <v>1014</v>
      </c>
      <c r="D782" s="32" t="s">
        <v>62</v>
      </c>
      <c r="E782" s="5">
        <v>9</v>
      </c>
      <c r="F782" s="750"/>
      <c r="G782" s="596"/>
      <c r="H782" s="136"/>
      <c r="I782" s="136"/>
      <c r="J782" s="533"/>
      <c r="K782" s="12"/>
    </row>
    <row r="783" spans="1:11">
      <c r="A783" s="531" t="s">
        <v>1015</v>
      </c>
      <c r="B783" s="81"/>
      <c r="C783" s="135" t="s">
        <v>1016</v>
      </c>
      <c r="D783" s="32" t="s">
        <v>62</v>
      </c>
      <c r="E783" s="5">
        <v>8</v>
      </c>
      <c r="F783" s="750"/>
      <c r="G783" s="596"/>
      <c r="H783" s="136"/>
      <c r="I783" s="136"/>
      <c r="J783" s="533"/>
      <c r="K783" s="12"/>
    </row>
    <row r="784" spans="1:11">
      <c r="A784" s="531" t="s">
        <v>1017</v>
      </c>
      <c r="B784" s="81"/>
      <c r="C784" s="135" t="s">
        <v>1018</v>
      </c>
      <c r="D784" s="32" t="s">
        <v>62</v>
      </c>
      <c r="E784" s="5">
        <v>4</v>
      </c>
      <c r="F784" s="750"/>
      <c r="G784" s="596"/>
      <c r="H784" s="136"/>
      <c r="I784" s="136"/>
      <c r="J784" s="533"/>
      <c r="K784" s="12"/>
    </row>
    <row r="785" spans="1:11" ht="28.5">
      <c r="A785" s="531" t="s">
        <v>1019</v>
      </c>
      <c r="B785" s="81"/>
      <c r="C785" s="135" t="s">
        <v>1020</v>
      </c>
      <c r="D785" s="32" t="s">
        <v>62</v>
      </c>
      <c r="E785" s="5">
        <v>4</v>
      </c>
      <c r="F785" s="750"/>
      <c r="G785" s="596"/>
      <c r="H785" s="136"/>
      <c r="I785" s="136"/>
      <c r="J785" s="533"/>
      <c r="K785" s="12"/>
    </row>
    <row r="786" spans="1:11">
      <c r="A786" s="531" t="s">
        <v>1021</v>
      </c>
      <c r="B786" s="81"/>
      <c r="C786" s="135" t="s">
        <v>1022</v>
      </c>
      <c r="D786" s="32" t="s">
        <v>62</v>
      </c>
      <c r="E786" s="5">
        <v>3</v>
      </c>
      <c r="F786" s="750"/>
      <c r="G786" s="596"/>
      <c r="H786" s="136"/>
      <c r="I786" s="136"/>
      <c r="J786" s="533"/>
      <c r="K786" s="12"/>
    </row>
    <row r="787" spans="1:11">
      <c r="A787" s="531" t="s">
        <v>1023</v>
      </c>
      <c r="B787" s="81"/>
      <c r="C787" s="135" t="s">
        <v>1024</v>
      </c>
      <c r="D787" s="32" t="s">
        <v>62</v>
      </c>
      <c r="E787" s="5">
        <v>4</v>
      </c>
      <c r="F787" s="750"/>
      <c r="G787" s="596"/>
      <c r="H787" s="136"/>
      <c r="I787" s="136"/>
      <c r="J787" s="533"/>
      <c r="K787" s="12"/>
    </row>
    <row r="788" spans="1:11">
      <c r="A788" s="347" t="s">
        <v>1025</v>
      </c>
      <c r="B788" s="170"/>
      <c r="C788" s="168" t="s">
        <v>1026</v>
      </c>
      <c r="D788" s="158" t="s">
        <v>62</v>
      </c>
      <c r="E788" s="346">
        <v>4</v>
      </c>
      <c r="F788" s="345"/>
      <c r="G788" s="615"/>
      <c r="H788" s="136"/>
      <c r="I788" s="136"/>
      <c r="J788" s="533"/>
      <c r="K788" s="12"/>
    </row>
    <row r="789" spans="1:11">
      <c r="A789" s="347" t="s">
        <v>1027</v>
      </c>
      <c r="B789" s="170"/>
      <c r="C789" s="168" t="s">
        <v>1028</v>
      </c>
      <c r="D789" s="158" t="s">
        <v>62</v>
      </c>
      <c r="E789" s="346">
        <v>56</v>
      </c>
      <c r="F789" s="345"/>
      <c r="G789" s="615"/>
      <c r="H789" s="136"/>
      <c r="I789" s="136"/>
      <c r="J789" s="533"/>
      <c r="K789" s="12"/>
    </row>
    <row r="790" spans="1:11">
      <c r="A790" s="614" t="s">
        <v>1029</v>
      </c>
      <c r="B790" s="81"/>
      <c r="C790" s="135" t="s">
        <v>1030</v>
      </c>
      <c r="D790" s="32" t="s">
        <v>62</v>
      </c>
      <c r="E790" s="5">
        <v>90</v>
      </c>
      <c r="F790" s="750"/>
      <c r="G790" s="596"/>
      <c r="H790" s="136"/>
      <c r="I790" s="136"/>
      <c r="J790" s="533"/>
      <c r="K790" s="12"/>
    </row>
    <row r="791" spans="1:11">
      <c r="A791" s="531" t="s">
        <v>1031</v>
      </c>
      <c r="B791" s="81"/>
      <c r="C791" s="135" t="s">
        <v>1032</v>
      </c>
      <c r="D791" s="32" t="s">
        <v>62</v>
      </c>
      <c r="E791" s="5">
        <v>1</v>
      </c>
      <c r="F791" s="750"/>
      <c r="G791" s="596"/>
      <c r="H791" s="136"/>
      <c r="I791" s="136"/>
      <c r="J791" s="533"/>
      <c r="K791" s="12"/>
    </row>
    <row r="792" spans="1:11" ht="28.5">
      <c r="A792" s="531" t="s">
        <v>1033</v>
      </c>
      <c r="B792" s="81"/>
      <c r="C792" s="135" t="s">
        <v>1034</v>
      </c>
      <c r="D792" s="32" t="s">
        <v>62</v>
      </c>
      <c r="E792" s="5">
        <v>1</v>
      </c>
      <c r="F792" s="750"/>
      <c r="G792" s="596"/>
      <c r="H792" s="136"/>
      <c r="I792" s="136"/>
      <c r="J792" s="533"/>
      <c r="K792" s="12"/>
    </row>
    <row r="793" spans="1:11">
      <c r="A793" s="531" t="s">
        <v>1023</v>
      </c>
      <c r="B793" s="81"/>
      <c r="C793" s="135" t="s">
        <v>1024</v>
      </c>
      <c r="D793" s="32" t="s">
        <v>62</v>
      </c>
      <c r="E793" s="5">
        <v>1</v>
      </c>
      <c r="F793" s="750"/>
      <c r="G793" s="596"/>
      <c r="H793" s="136"/>
      <c r="I793" s="136"/>
      <c r="J793" s="533"/>
      <c r="K793" s="12"/>
    </row>
    <row r="794" spans="1:11">
      <c r="A794" s="347" t="s">
        <v>1035</v>
      </c>
      <c r="B794" s="170"/>
      <c r="C794" s="168" t="s">
        <v>1026</v>
      </c>
      <c r="D794" s="158" t="s">
        <v>62</v>
      </c>
      <c r="E794" s="346">
        <v>2</v>
      </c>
      <c r="F794" s="345"/>
      <c r="G794" s="615"/>
      <c r="H794" s="136"/>
      <c r="I794" s="136"/>
      <c r="J794" s="533"/>
      <c r="K794" s="12"/>
    </row>
    <row r="795" spans="1:11">
      <c r="A795" s="531" t="s">
        <v>1029</v>
      </c>
      <c r="B795" s="81"/>
      <c r="C795" s="135" t="s">
        <v>1030</v>
      </c>
      <c r="D795" s="32" t="s">
        <v>62</v>
      </c>
      <c r="E795" s="5">
        <v>45</v>
      </c>
      <c r="F795" s="750"/>
      <c r="G795" s="596"/>
      <c r="H795" s="136"/>
      <c r="I795" s="136"/>
      <c r="J795" s="533"/>
      <c r="K795" s="12"/>
    </row>
    <row r="796" spans="1:11" ht="15">
      <c r="A796" s="138" t="s">
        <v>1036</v>
      </c>
      <c r="B796" s="161" t="s">
        <v>1037</v>
      </c>
      <c r="C796" s="161"/>
      <c r="D796" s="161"/>
      <c r="E796" s="161"/>
      <c r="F796" s="161"/>
      <c r="G796" s="161"/>
      <c r="H796" s="225">
        <f>SUM(G797:G805)</f>
        <v>0</v>
      </c>
      <c r="I796" s="136"/>
      <c r="J796" s="136"/>
      <c r="K796" s="318"/>
    </row>
    <row r="797" spans="1:11" ht="25.5">
      <c r="A797" s="383" t="s">
        <v>1038</v>
      </c>
      <c r="B797" s="384"/>
      <c r="C797" s="383" t="s">
        <v>1039</v>
      </c>
      <c r="D797" s="383" t="s">
        <v>62</v>
      </c>
      <c r="E797" s="5">
        <v>8</v>
      </c>
      <c r="F797" s="750"/>
      <c r="G797" s="615"/>
      <c r="H797" s="616"/>
      <c r="I797" s="136"/>
      <c r="J797" s="533"/>
      <c r="K797" s="12"/>
    </row>
    <row r="798" spans="1:11" ht="28.5">
      <c r="A798" s="617" t="s">
        <v>1040</v>
      </c>
      <c r="B798" s="171"/>
      <c r="C798" s="172" t="s">
        <v>1041</v>
      </c>
      <c r="D798" s="32" t="s">
        <v>62</v>
      </c>
      <c r="E798" s="5">
        <v>2</v>
      </c>
      <c r="F798" s="750"/>
      <c r="G798" s="615"/>
      <c r="H798" s="616"/>
      <c r="I798" s="136"/>
      <c r="J798" s="533"/>
      <c r="K798" s="12"/>
    </row>
    <row r="799" spans="1:11">
      <c r="A799" s="531" t="s">
        <v>1042</v>
      </c>
      <c r="B799" s="81"/>
      <c r="C799" s="135" t="s">
        <v>1043</v>
      </c>
      <c r="D799" s="32" t="s">
        <v>62</v>
      </c>
      <c r="E799" s="5">
        <v>2</v>
      </c>
      <c r="F799" s="750"/>
      <c r="G799" s="596"/>
      <c r="H799" s="616"/>
      <c r="I799" s="136"/>
      <c r="J799" s="533"/>
      <c r="K799" s="12"/>
    </row>
    <row r="800" spans="1:11">
      <c r="A800" s="531" t="s">
        <v>1044</v>
      </c>
      <c r="B800" s="81"/>
      <c r="C800" s="135" t="s">
        <v>1045</v>
      </c>
      <c r="D800" s="32" t="s">
        <v>57</v>
      </c>
      <c r="E800" s="5">
        <v>2</v>
      </c>
      <c r="F800" s="750"/>
      <c r="G800" s="596"/>
      <c r="H800" s="616"/>
      <c r="I800" s="136"/>
      <c r="J800" s="533"/>
      <c r="K800" s="12"/>
    </row>
    <row r="801" spans="1:11">
      <c r="A801" s="531" t="s">
        <v>77</v>
      </c>
      <c r="B801" s="81"/>
      <c r="C801" s="135" t="s">
        <v>78</v>
      </c>
      <c r="D801" s="32" t="s">
        <v>57</v>
      </c>
      <c r="E801" s="5">
        <v>4</v>
      </c>
      <c r="F801" s="750"/>
      <c r="G801" s="596"/>
      <c r="H801" s="616"/>
      <c r="I801" s="136"/>
      <c r="J801" s="533"/>
      <c r="K801" s="12"/>
    </row>
    <row r="802" spans="1:11">
      <c r="A802" s="531" t="s">
        <v>1046</v>
      </c>
      <c r="B802" s="81"/>
      <c r="C802" s="135" t="s">
        <v>1047</v>
      </c>
      <c r="D802" s="32" t="s">
        <v>62</v>
      </c>
      <c r="E802" s="5">
        <v>7</v>
      </c>
      <c r="F802" s="750"/>
      <c r="G802" s="596"/>
      <c r="H802" s="616"/>
      <c r="I802" s="136"/>
      <c r="J802" s="533"/>
      <c r="K802" s="12"/>
    </row>
    <row r="803" spans="1:11">
      <c r="A803" s="531" t="s">
        <v>1048</v>
      </c>
      <c r="B803" s="81"/>
      <c r="C803" s="135" t="s">
        <v>1049</v>
      </c>
      <c r="D803" s="32" t="s">
        <v>31</v>
      </c>
      <c r="E803" s="5">
        <v>20</v>
      </c>
      <c r="F803" s="750"/>
      <c r="G803" s="596"/>
      <c r="H803" s="616"/>
      <c r="I803" s="136"/>
      <c r="J803" s="533"/>
      <c r="K803" s="12"/>
    </row>
    <row r="804" spans="1:11" ht="28.5">
      <c r="A804" s="531" t="s">
        <v>1050</v>
      </c>
      <c r="B804" s="81"/>
      <c r="C804" s="135" t="s">
        <v>1051</v>
      </c>
      <c r="D804" s="32" t="s">
        <v>31</v>
      </c>
      <c r="E804" s="5">
        <v>220</v>
      </c>
      <c r="F804" s="750"/>
      <c r="G804" s="596"/>
      <c r="H804" s="616"/>
      <c r="I804" s="136"/>
      <c r="J804" s="533"/>
      <c r="K804" s="12"/>
    </row>
    <row r="805" spans="1:11">
      <c r="A805" s="347" t="s">
        <v>1052</v>
      </c>
      <c r="B805" s="170"/>
      <c r="C805" s="168" t="s">
        <v>1053</v>
      </c>
      <c r="D805" s="32" t="s">
        <v>31</v>
      </c>
      <c r="E805" s="5">
        <v>30</v>
      </c>
      <c r="F805" s="750"/>
      <c r="G805" s="615"/>
      <c r="H805" s="616"/>
      <c r="I805" s="136"/>
      <c r="J805" s="533"/>
      <c r="K805" s="12"/>
    </row>
    <row r="806" spans="1:11" ht="15">
      <c r="A806" s="138" t="s">
        <v>1054</v>
      </c>
      <c r="B806" s="161" t="s">
        <v>1055</v>
      </c>
      <c r="C806" s="161"/>
      <c r="D806" s="161"/>
      <c r="E806" s="161"/>
      <c r="F806" s="161"/>
      <c r="G806" s="161"/>
      <c r="H806" s="225">
        <f>SUM(G807:G826)</f>
        <v>0</v>
      </c>
      <c r="I806" s="136"/>
      <c r="J806" s="136"/>
      <c r="K806" s="318"/>
    </row>
    <row r="807" spans="1:11" ht="29.25">
      <c r="A807" s="617" t="s">
        <v>1040</v>
      </c>
      <c r="B807" s="171"/>
      <c r="C807" s="172" t="s">
        <v>1041</v>
      </c>
      <c r="D807" s="32" t="s">
        <v>62</v>
      </c>
      <c r="E807" s="5">
        <v>142</v>
      </c>
      <c r="F807" s="750"/>
      <c r="G807" s="615"/>
      <c r="H807" s="136"/>
      <c r="I807" s="56"/>
      <c r="J807" s="601"/>
      <c r="K807" s="12"/>
    </row>
    <row r="808" spans="1:11" ht="28.5">
      <c r="A808" s="617" t="s">
        <v>1056</v>
      </c>
      <c r="B808" s="171"/>
      <c r="C808" s="172" t="s">
        <v>1057</v>
      </c>
      <c r="D808" s="32" t="s">
        <v>62</v>
      </c>
      <c r="E808" s="5">
        <v>355</v>
      </c>
      <c r="F808" s="750"/>
      <c r="G808" s="615"/>
      <c r="H808" s="616"/>
      <c r="I808" s="616"/>
      <c r="J808" s="533"/>
      <c r="K808" s="12"/>
    </row>
    <row r="809" spans="1:11" ht="25.5">
      <c r="A809" s="383" t="s">
        <v>1038</v>
      </c>
      <c r="B809" s="384"/>
      <c r="C809" s="383" t="s">
        <v>1039</v>
      </c>
      <c r="D809" s="383" t="s">
        <v>62</v>
      </c>
      <c r="E809" s="5">
        <v>17</v>
      </c>
      <c r="F809" s="750"/>
      <c r="G809" s="615"/>
      <c r="H809" s="616"/>
      <c r="I809" s="616"/>
      <c r="J809" s="533"/>
      <c r="K809" s="12"/>
    </row>
    <row r="810" spans="1:11" ht="28.5">
      <c r="A810" s="617" t="s">
        <v>1058</v>
      </c>
      <c r="B810" s="171"/>
      <c r="C810" s="172" t="s">
        <v>1059</v>
      </c>
      <c r="D810" s="32" t="s">
        <v>62</v>
      </c>
      <c r="E810" s="5">
        <v>8</v>
      </c>
      <c r="F810" s="750"/>
      <c r="G810" s="615"/>
      <c r="H810" s="616"/>
      <c r="I810" s="616"/>
      <c r="J810" s="533"/>
      <c r="K810" s="12"/>
    </row>
    <row r="811" spans="1:11" ht="28.5">
      <c r="A811" s="618" t="s">
        <v>1060</v>
      </c>
      <c r="B811" s="738"/>
      <c r="C811" s="739" t="s">
        <v>1061</v>
      </c>
      <c r="D811" s="158" t="s">
        <v>62</v>
      </c>
      <c r="E811" s="346">
        <v>73</v>
      </c>
      <c r="F811" s="192"/>
      <c r="G811" s="615"/>
      <c r="H811" s="616"/>
      <c r="I811" s="616"/>
      <c r="J811" s="533"/>
      <c r="K811" s="12"/>
    </row>
    <row r="812" spans="1:11" ht="25.5">
      <c r="A812" s="383" t="s">
        <v>1062</v>
      </c>
      <c r="B812" s="384"/>
      <c r="C812" s="383" t="s">
        <v>1063</v>
      </c>
      <c r="D812" s="383" t="s">
        <v>62</v>
      </c>
      <c r="E812" s="5">
        <v>3</v>
      </c>
      <c r="F812" s="750"/>
      <c r="G812" s="615"/>
      <c r="H812" s="136"/>
      <c r="I812" s="616"/>
      <c r="J812" s="533"/>
      <c r="K812" s="12"/>
    </row>
    <row r="813" spans="1:11" ht="28.5">
      <c r="A813" s="618" t="s">
        <v>1064</v>
      </c>
      <c r="B813" s="738"/>
      <c r="C813" s="739" t="s">
        <v>1065</v>
      </c>
      <c r="D813" s="158" t="s">
        <v>62</v>
      </c>
      <c r="E813" s="346">
        <v>20</v>
      </c>
      <c r="F813" s="727"/>
      <c r="G813" s="615"/>
      <c r="H813" s="136"/>
      <c r="I813" s="616"/>
      <c r="J813" s="533"/>
      <c r="K813" s="12"/>
    </row>
    <row r="814" spans="1:11" ht="25.5">
      <c r="A814" s="383" t="s">
        <v>1066</v>
      </c>
      <c r="B814" s="384"/>
      <c r="C814" s="383" t="s">
        <v>1067</v>
      </c>
      <c r="D814" s="383" t="s">
        <v>62</v>
      </c>
      <c r="E814" s="5">
        <v>11</v>
      </c>
      <c r="F814" s="750"/>
      <c r="G814" s="615"/>
      <c r="H814" s="136"/>
      <c r="I814" s="616"/>
      <c r="J814" s="533"/>
      <c r="K814" s="12"/>
    </row>
    <row r="815" spans="1:11">
      <c r="A815" s="383" t="s">
        <v>1068</v>
      </c>
      <c r="B815" s="384"/>
      <c r="C815" s="383" t="s">
        <v>1069</v>
      </c>
      <c r="D815" s="383" t="s">
        <v>62</v>
      </c>
      <c r="E815" s="5">
        <v>19</v>
      </c>
      <c r="F815" s="750"/>
      <c r="G815" s="615"/>
      <c r="H815" s="136"/>
      <c r="I815" s="616"/>
      <c r="J815" s="533"/>
      <c r="K815" s="12"/>
    </row>
    <row r="816" spans="1:11">
      <c r="A816" s="617" t="s">
        <v>73</v>
      </c>
      <c r="B816" s="171"/>
      <c r="C816" s="172" t="s">
        <v>74</v>
      </c>
      <c r="D816" s="32" t="s">
        <v>31</v>
      </c>
      <c r="E816" s="5">
        <v>957</v>
      </c>
      <c r="F816" s="750"/>
      <c r="G816" s="615"/>
      <c r="H816" s="136"/>
      <c r="I816" s="616"/>
      <c r="J816" s="533"/>
      <c r="K816" s="12"/>
    </row>
    <row r="817" spans="1:11">
      <c r="A817" s="617" t="s">
        <v>75</v>
      </c>
      <c r="B817" s="171"/>
      <c r="C817" s="172" t="s">
        <v>76</v>
      </c>
      <c r="D817" s="32" t="s">
        <v>57</v>
      </c>
      <c r="E817" s="5">
        <v>464</v>
      </c>
      <c r="F817" s="750"/>
      <c r="G817" s="615"/>
      <c r="H817" s="136"/>
      <c r="I817" s="616"/>
      <c r="J817" s="533"/>
      <c r="K817" s="12"/>
    </row>
    <row r="818" spans="1:11" ht="28.5" customHeight="1">
      <c r="A818" s="617" t="s">
        <v>1070</v>
      </c>
      <c r="B818" s="171"/>
      <c r="C818" s="172" t="s">
        <v>1071</v>
      </c>
      <c r="D818" s="32" t="s">
        <v>31</v>
      </c>
      <c r="E818" s="5">
        <v>923</v>
      </c>
      <c r="F818" s="750"/>
      <c r="G818" s="615"/>
      <c r="H818" s="136"/>
      <c r="I818" s="616"/>
      <c r="J818" s="533"/>
      <c r="K818" s="12"/>
    </row>
    <row r="819" spans="1:11" ht="28.5">
      <c r="A819" s="617" t="s">
        <v>1050</v>
      </c>
      <c r="B819" s="171"/>
      <c r="C819" s="172" t="s">
        <v>1051</v>
      </c>
      <c r="D819" s="32" t="s">
        <v>31</v>
      </c>
      <c r="E819" s="5">
        <v>8695</v>
      </c>
      <c r="F819" s="750"/>
      <c r="G819" s="615"/>
      <c r="H819" s="136"/>
      <c r="I819" s="616"/>
      <c r="J819" s="533"/>
      <c r="K819" s="12"/>
    </row>
    <row r="820" spans="1:11">
      <c r="A820" s="383" t="s">
        <v>1044</v>
      </c>
      <c r="B820" s="384"/>
      <c r="C820" s="383" t="s">
        <v>1045</v>
      </c>
      <c r="D820" s="383" t="s">
        <v>57</v>
      </c>
      <c r="E820" s="598">
        <v>16</v>
      </c>
      <c r="F820" s="750"/>
      <c r="G820" s="615"/>
      <c r="H820" s="136"/>
      <c r="I820" s="616"/>
      <c r="J820" s="533"/>
      <c r="K820" s="12"/>
    </row>
    <row r="821" spans="1:11">
      <c r="A821" s="383" t="s">
        <v>1072</v>
      </c>
      <c r="B821" s="384"/>
      <c r="C821" s="383" t="s">
        <v>1073</v>
      </c>
      <c r="D821" s="383" t="s">
        <v>57</v>
      </c>
      <c r="E821" s="5">
        <v>6</v>
      </c>
      <c r="F821" s="750"/>
      <c r="G821" s="615"/>
      <c r="H821" s="136"/>
      <c r="I821" s="616"/>
      <c r="J821" s="533"/>
      <c r="K821" s="12"/>
    </row>
    <row r="822" spans="1:11">
      <c r="A822" s="383" t="s">
        <v>89</v>
      </c>
      <c r="B822" s="384"/>
      <c r="C822" s="383" t="s">
        <v>90</v>
      </c>
      <c r="D822" s="383" t="s">
        <v>57</v>
      </c>
      <c r="E822" s="80">
        <v>32</v>
      </c>
      <c r="F822" s="750"/>
      <c r="G822" s="615"/>
      <c r="H822" s="136"/>
      <c r="I822" s="616"/>
      <c r="J822" s="533"/>
      <c r="K822" s="12"/>
    </row>
    <row r="823" spans="1:11">
      <c r="A823" s="617" t="s">
        <v>77</v>
      </c>
      <c r="B823" s="171"/>
      <c r="C823" s="172" t="s">
        <v>78</v>
      </c>
      <c r="D823" s="32" t="s">
        <v>57</v>
      </c>
      <c r="E823" s="5">
        <v>640</v>
      </c>
      <c r="F823" s="750"/>
      <c r="G823" s="615"/>
      <c r="H823" s="136"/>
      <c r="I823" s="616"/>
      <c r="J823" s="533"/>
      <c r="K823" s="12"/>
    </row>
    <row r="824" spans="1:11">
      <c r="A824" s="617" t="s">
        <v>1074</v>
      </c>
      <c r="B824" s="171"/>
      <c r="C824" s="172" t="s">
        <v>1075</v>
      </c>
      <c r="D824" s="32" t="s">
        <v>62</v>
      </c>
      <c r="E824" s="5">
        <v>618</v>
      </c>
      <c r="F824" s="750"/>
      <c r="G824" s="615"/>
      <c r="H824" s="136"/>
      <c r="I824" s="616"/>
      <c r="J824" s="533"/>
      <c r="K824" s="12"/>
    </row>
    <row r="825" spans="1:11">
      <c r="A825" s="383" t="s">
        <v>1076</v>
      </c>
      <c r="B825" s="384"/>
      <c r="C825" s="383" t="s">
        <v>1077</v>
      </c>
      <c r="D825" s="383" t="s">
        <v>57</v>
      </c>
      <c r="E825" s="521">
        <v>97</v>
      </c>
      <c r="F825" s="750"/>
      <c r="G825" s="615"/>
      <c r="H825" s="42"/>
      <c r="I825" s="616"/>
      <c r="J825" s="533"/>
      <c r="K825" s="12"/>
    </row>
    <row r="826" spans="1:11">
      <c r="A826" s="383" t="s">
        <v>80</v>
      </c>
      <c r="B826" s="384"/>
      <c r="C826" s="383" t="s">
        <v>81</v>
      </c>
      <c r="D826" s="383" t="s">
        <v>57</v>
      </c>
      <c r="E826" s="5">
        <v>40</v>
      </c>
      <c r="F826" s="750"/>
      <c r="G826" s="615"/>
      <c r="H826" s="136"/>
      <c r="I826" s="136"/>
      <c r="J826" s="533"/>
      <c r="K826" s="12"/>
    </row>
    <row r="827" spans="1:11" ht="15">
      <c r="A827" s="138" t="s">
        <v>1078</v>
      </c>
      <c r="B827" s="161" t="s">
        <v>1079</v>
      </c>
      <c r="C827" s="161"/>
      <c r="D827" s="161"/>
      <c r="E827" s="161"/>
      <c r="F827" s="161"/>
      <c r="G827" s="161"/>
      <c r="H827" s="225">
        <f>SUM(G828:G842)</f>
        <v>0</v>
      </c>
      <c r="I827" s="42"/>
      <c r="J827" s="42"/>
      <c r="K827" s="318"/>
    </row>
    <row r="828" spans="1:11" ht="28.5">
      <c r="A828" s="619" t="s">
        <v>1080</v>
      </c>
      <c r="B828" s="166"/>
      <c r="C828" s="620" t="s">
        <v>1081</v>
      </c>
      <c r="D828" s="32" t="s">
        <v>62</v>
      </c>
      <c r="E828" s="5">
        <v>36</v>
      </c>
      <c r="F828" s="750"/>
      <c r="G828" s="532"/>
      <c r="H828" s="42"/>
      <c r="I828" s="136"/>
      <c r="J828" s="533"/>
      <c r="K828" s="12"/>
    </row>
    <row r="829" spans="1:11">
      <c r="A829" s="383" t="s">
        <v>1068</v>
      </c>
      <c r="B829" s="384"/>
      <c r="C829" s="383" t="s">
        <v>1069</v>
      </c>
      <c r="D829" s="383" t="s">
        <v>62</v>
      </c>
      <c r="E829" s="5">
        <v>36</v>
      </c>
      <c r="F829" s="750"/>
      <c r="G829" s="532"/>
      <c r="H829" s="621"/>
      <c r="I829" s="136"/>
      <c r="J829" s="533"/>
      <c r="K829" s="12"/>
    </row>
    <row r="830" spans="1:11" ht="25.5">
      <c r="A830" s="383" t="s">
        <v>1062</v>
      </c>
      <c r="B830" s="384"/>
      <c r="C830" s="383" t="s">
        <v>1063</v>
      </c>
      <c r="D830" s="383" t="s">
        <v>62</v>
      </c>
      <c r="E830" s="5">
        <v>10</v>
      </c>
      <c r="F830" s="750"/>
      <c r="G830" s="532"/>
      <c r="H830" s="621"/>
      <c r="I830" s="136"/>
      <c r="J830" s="533"/>
      <c r="K830" s="12"/>
    </row>
    <row r="831" spans="1:11" ht="25.5">
      <c r="A831" s="383" t="s">
        <v>1082</v>
      </c>
      <c r="B831" s="384"/>
      <c r="C831" s="383" t="s">
        <v>1083</v>
      </c>
      <c r="D831" s="383" t="s">
        <v>62</v>
      </c>
      <c r="E831" s="5">
        <v>5</v>
      </c>
      <c r="F831" s="750"/>
      <c r="G831" s="532"/>
      <c r="H831" s="23"/>
      <c r="I831" s="136"/>
      <c r="J831" s="533"/>
      <c r="K831" s="12"/>
    </row>
    <row r="832" spans="1:11" ht="25.5">
      <c r="A832" s="383" t="s">
        <v>1084</v>
      </c>
      <c r="B832" s="384"/>
      <c r="C832" s="383" t="s">
        <v>1085</v>
      </c>
      <c r="D832" s="383" t="s">
        <v>62</v>
      </c>
      <c r="E832" s="5">
        <v>5</v>
      </c>
      <c r="F832" s="750"/>
      <c r="G832" s="532"/>
      <c r="H832" s="34"/>
      <c r="I832" s="136"/>
      <c r="J832" s="533"/>
      <c r="K832" s="12"/>
    </row>
    <row r="833" spans="1:11" ht="15">
      <c r="A833" s="383" t="s">
        <v>1086</v>
      </c>
      <c r="B833" s="384"/>
      <c r="C833" s="383" t="s">
        <v>1087</v>
      </c>
      <c r="D833" s="383" t="s">
        <v>62</v>
      </c>
      <c r="E833" s="5">
        <v>5</v>
      </c>
      <c r="F833" s="750"/>
      <c r="G833" s="532"/>
      <c r="H833" s="23"/>
      <c r="I833" s="136"/>
      <c r="J833" s="533"/>
      <c r="K833" s="12"/>
    </row>
    <row r="834" spans="1:11">
      <c r="A834" s="383" t="s">
        <v>1088</v>
      </c>
      <c r="B834" s="384"/>
      <c r="C834" s="383" t="s">
        <v>1089</v>
      </c>
      <c r="D834" s="383" t="s">
        <v>62</v>
      </c>
      <c r="E834" s="598">
        <v>20</v>
      </c>
      <c r="F834" s="750"/>
      <c r="G834" s="532"/>
      <c r="H834" s="34"/>
      <c r="I834" s="136"/>
      <c r="J834" s="533"/>
      <c r="K834" s="12"/>
    </row>
    <row r="835" spans="1:11">
      <c r="A835" s="383" t="s">
        <v>831</v>
      </c>
      <c r="B835" s="384"/>
      <c r="C835" s="383" t="s">
        <v>832</v>
      </c>
      <c r="D835" s="383" t="s">
        <v>37</v>
      </c>
      <c r="E835" s="598">
        <v>2.4</v>
      </c>
      <c r="F835" s="750"/>
      <c r="G835" s="532"/>
      <c r="H835" s="621"/>
      <c r="I835" s="136"/>
      <c r="J835" s="533"/>
      <c r="K835" s="12"/>
    </row>
    <row r="836" spans="1:11">
      <c r="A836" s="383" t="s">
        <v>297</v>
      </c>
      <c r="B836" s="384"/>
      <c r="C836" s="383" t="s">
        <v>298</v>
      </c>
      <c r="D836" s="383" t="s">
        <v>23</v>
      </c>
      <c r="E836" s="5">
        <v>2.4</v>
      </c>
      <c r="F836" s="750"/>
      <c r="G836" s="532"/>
      <c r="H836" s="12"/>
      <c r="I836" s="136"/>
      <c r="J836" s="533"/>
      <c r="K836" s="12"/>
    </row>
    <row r="837" spans="1:11">
      <c r="A837" s="383" t="s">
        <v>613</v>
      </c>
      <c r="B837" s="384"/>
      <c r="C837" s="383" t="s">
        <v>614</v>
      </c>
      <c r="D837" s="383" t="s">
        <v>23</v>
      </c>
      <c r="E837" s="5">
        <v>2.4</v>
      </c>
      <c r="F837" s="750"/>
      <c r="G837" s="532"/>
      <c r="H837" s="79"/>
      <c r="I837" s="136"/>
      <c r="J837" s="533"/>
      <c r="K837" s="12"/>
    </row>
    <row r="838" spans="1:11">
      <c r="A838" s="383" t="s">
        <v>1090</v>
      </c>
      <c r="B838" s="384"/>
      <c r="C838" s="383" t="s">
        <v>1091</v>
      </c>
      <c r="D838" s="383" t="s">
        <v>37</v>
      </c>
      <c r="E838" s="5">
        <v>2</v>
      </c>
      <c r="F838" s="750"/>
      <c r="G838" s="532"/>
      <c r="H838" s="34"/>
      <c r="I838" s="136"/>
      <c r="J838" s="533"/>
      <c r="K838" s="12"/>
    </row>
    <row r="839" spans="1:11" ht="15">
      <c r="A839" s="383" t="s">
        <v>1092</v>
      </c>
      <c r="B839" s="384"/>
      <c r="C839" s="383" t="s">
        <v>1093</v>
      </c>
      <c r="D839" s="383" t="s">
        <v>37</v>
      </c>
      <c r="E839" s="5">
        <v>0.24</v>
      </c>
      <c r="F839" s="750"/>
      <c r="G839" s="532"/>
      <c r="H839" s="622"/>
      <c r="I839" s="136"/>
      <c r="J839" s="533"/>
      <c r="K839" s="12"/>
    </row>
    <row r="840" spans="1:11" ht="15">
      <c r="A840" s="383" t="s">
        <v>1094</v>
      </c>
      <c r="B840" s="384"/>
      <c r="C840" s="383" t="s">
        <v>1095</v>
      </c>
      <c r="D840" s="383" t="s">
        <v>31</v>
      </c>
      <c r="E840" s="5">
        <v>334</v>
      </c>
      <c r="F840" s="750"/>
      <c r="G840" s="532"/>
      <c r="H840" s="623"/>
      <c r="I840" s="136"/>
      <c r="J840" s="533"/>
      <c r="K840" s="12"/>
    </row>
    <row r="841" spans="1:11" ht="28.5">
      <c r="A841" s="383" t="s">
        <v>833</v>
      </c>
      <c r="B841" s="81"/>
      <c r="C841" s="135" t="s">
        <v>834</v>
      </c>
      <c r="D841" s="32" t="s">
        <v>37</v>
      </c>
      <c r="E841" s="5">
        <v>2</v>
      </c>
      <c r="F841" s="750"/>
      <c r="G841" s="532"/>
      <c r="H841" s="621"/>
      <c r="I841" s="136"/>
      <c r="J841" s="533"/>
      <c r="K841" s="12"/>
    </row>
    <row r="842" spans="1:11" ht="25.5">
      <c r="A842" s="383" t="s">
        <v>1096</v>
      </c>
      <c r="B842" s="384"/>
      <c r="C842" s="383" t="s">
        <v>1097</v>
      </c>
      <c r="D842" s="383" t="s">
        <v>31</v>
      </c>
      <c r="E842" s="598">
        <v>1102</v>
      </c>
      <c r="F842" s="750"/>
      <c r="G842" s="532"/>
      <c r="H842" s="624"/>
      <c r="I842" s="136"/>
      <c r="J842" s="533"/>
      <c r="K842" s="12"/>
    </row>
    <row r="843" spans="1:11" ht="15">
      <c r="A843" s="138" t="s">
        <v>1098</v>
      </c>
      <c r="B843" s="161" t="s">
        <v>1099</v>
      </c>
      <c r="C843" s="161"/>
      <c r="D843" s="161"/>
      <c r="E843" s="161"/>
      <c r="F843" s="161"/>
      <c r="G843" s="161"/>
      <c r="H843" s="225">
        <f>SUM(G844:G859)</f>
        <v>0</v>
      </c>
      <c r="I843" s="174"/>
      <c r="J843" s="174"/>
      <c r="K843" s="336"/>
    </row>
    <row r="844" spans="1:11" ht="15">
      <c r="A844" s="175" t="s">
        <v>1100</v>
      </c>
      <c r="B844" s="176"/>
      <c r="C844" s="175" t="s">
        <v>1101</v>
      </c>
      <c r="D844" s="32" t="s">
        <v>62</v>
      </c>
      <c r="E844" s="5">
        <v>27</v>
      </c>
      <c r="F844" s="750"/>
      <c r="G844" s="596"/>
      <c r="H844" s="174"/>
      <c r="I844" s="23"/>
      <c r="J844" s="528"/>
      <c r="K844" s="12"/>
    </row>
    <row r="845" spans="1:11">
      <c r="A845" s="175" t="s">
        <v>1102</v>
      </c>
      <c r="B845" s="176"/>
      <c r="C845" s="175" t="s">
        <v>1103</v>
      </c>
      <c r="D845" s="32" t="s">
        <v>62</v>
      </c>
      <c r="E845" s="5">
        <v>24</v>
      </c>
      <c r="F845" s="750"/>
      <c r="G845" s="596"/>
      <c r="H845" s="174"/>
      <c r="I845" s="34"/>
      <c r="J845" s="597"/>
      <c r="K845" s="12"/>
    </row>
    <row r="846" spans="1:11" ht="15">
      <c r="A846" s="175" t="s">
        <v>1104</v>
      </c>
      <c r="B846" s="176"/>
      <c r="C846" s="175" t="s">
        <v>1105</v>
      </c>
      <c r="D846" s="32" t="s">
        <v>62</v>
      </c>
      <c r="E846" s="5">
        <v>24</v>
      </c>
      <c r="F846" s="750"/>
      <c r="G846" s="596"/>
      <c r="H846" s="174"/>
      <c r="I846" s="23"/>
      <c r="J846" s="528"/>
      <c r="K846" s="12"/>
    </row>
    <row r="847" spans="1:11" ht="28.5">
      <c r="A847" s="175" t="s">
        <v>1106</v>
      </c>
      <c r="B847" s="176"/>
      <c r="C847" s="175" t="s">
        <v>1107</v>
      </c>
      <c r="D847" s="32" t="s">
        <v>62</v>
      </c>
      <c r="E847" s="5">
        <v>24</v>
      </c>
      <c r="F847" s="750"/>
      <c r="G847" s="596"/>
      <c r="H847" s="174"/>
      <c r="I847" s="34"/>
      <c r="J847" s="597"/>
      <c r="K847" s="12"/>
    </row>
    <row r="848" spans="1:11">
      <c r="A848" s="175" t="s">
        <v>1108</v>
      </c>
      <c r="B848" s="176"/>
      <c r="C848" s="175" t="s">
        <v>1109</v>
      </c>
      <c r="D848" s="32" t="s">
        <v>62</v>
      </c>
      <c r="E848" s="5">
        <v>24</v>
      </c>
      <c r="F848" s="750"/>
      <c r="G848" s="596"/>
      <c r="H848" s="174"/>
      <c r="I848" s="621"/>
      <c r="J848" s="625"/>
      <c r="K848" s="12"/>
    </row>
    <row r="849" spans="1:13">
      <c r="A849" s="626" t="s">
        <v>859</v>
      </c>
      <c r="B849" s="176"/>
      <c r="C849" s="175" t="s">
        <v>860</v>
      </c>
      <c r="D849" s="32" t="s">
        <v>62</v>
      </c>
      <c r="E849" s="5">
        <v>24</v>
      </c>
      <c r="F849" s="750"/>
      <c r="G849" s="596"/>
      <c r="H849" s="174"/>
      <c r="I849" s="12"/>
      <c r="J849" s="600"/>
      <c r="K849" s="12"/>
    </row>
    <row r="850" spans="1:13" ht="28.5">
      <c r="A850" s="626" t="s">
        <v>1110</v>
      </c>
      <c r="B850" s="176"/>
      <c r="C850" s="175" t="s">
        <v>1111</v>
      </c>
      <c r="D850" s="32" t="s">
        <v>31</v>
      </c>
      <c r="E850" s="5">
        <v>493</v>
      </c>
      <c r="F850" s="750"/>
      <c r="G850" s="596"/>
      <c r="H850" s="174"/>
      <c r="I850" s="79"/>
      <c r="J850" s="627"/>
      <c r="K850" s="12"/>
    </row>
    <row r="851" spans="1:13" ht="28.5">
      <c r="A851" s="626" t="s">
        <v>870</v>
      </c>
      <c r="B851" s="176"/>
      <c r="C851" s="175" t="s">
        <v>871</v>
      </c>
      <c r="D851" s="32" t="s">
        <v>62</v>
      </c>
      <c r="E851" s="5">
        <v>1</v>
      </c>
      <c r="F851" s="750"/>
      <c r="G851" s="596"/>
      <c r="H851" s="174"/>
      <c r="I851" s="34"/>
      <c r="J851" s="597"/>
      <c r="K851" s="12"/>
    </row>
    <row r="852" spans="1:13" ht="15">
      <c r="A852" s="626" t="s">
        <v>1112</v>
      </c>
      <c r="B852" s="176"/>
      <c r="C852" s="175" t="s">
        <v>1113</v>
      </c>
      <c r="D852" s="32" t="s">
        <v>62</v>
      </c>
      <c r="E852" s="5">
        <v>23</v>
      </c>
      <c r="F852" s="750"/>
      <c r="G852" s="596"/>
      <c r="H852" s="174"/>
      <c r="I852" s="622"/>
      <c r="J852" s="628"/>
      <c r="K852" s="12"/>
    </row>
    <row r="853" spans="1:13" ht="28.5">
      <c r="A853" s="626" t="s">
        <v>1114</v>
      </c>
      <c r="B853" s="176"/>
      <c r="C853" s="175" t="s">
        <v>1115</v>
      </c>
      <c r="D853" s="32" t="s">
        <v>62</v>
      </c>
      <c r="E853" s="5">
        <v>10</v>
      </c>
      <c r="F853" s="750"/>
      <c r="G853" s="596"/>
      <c r="H853" s="174"/>
      <c r="I853" s="623"/>
      <c r="J853" s="629"/>
      <c r="K853" s="12"/>
    </row>
    <row r="854" spans="1:13" ht="28.5">
      <c r="A854" s="626" t="s">
        <v>1116</v>
      </c>
      <c r="B854" s="176"/>
      <c r="C854" s="175" t="s">
        <v>1117</v>
      </c>
      <c r="D854" s="32" t="s">
        <v>62</v>
      </c>
      <c r="E854" s="5">
        <v>10</v>
      </c>
      <c r="F854" s="750"/>
      <c r="G854" s="596"/>
      <c r="H854" s="174"/>
      <c r="I854" s="621"/>
      <c r="J854" s="625"/>
      <c r="K854" s="12"/>
    </row>
    <row r="855" spans="1:13">
      <c r="A855" s="626" t="s">
        <v>874</v>
      </c>
      <c r="B855" s="176"/>
      <c r="C855" s="175" t="s">
        <v>875</v>
      </c>
      <c r="D855" s="32" t="s">
        <v>31</v>
      </c>
      <c r="E855" s="5">
        <v>396</v>
      </c>
      <c r="F855" s="750"/>
      <c r="G855" s="596"/>
      <c r="H855" s="174"/>
      <c r="I855" s="624"/>
      <c r="J855" s="630"/>
      <c r="K855" s="12"/>
    </row>
    <row r="856" spans="1:13" ht="15">
      <c r="A856" s="626" t="s">
        <v>1118</v>
      </c>
      <c r="B856" s="176"/>
      <c r="C856" s="175" t="s">
        <v>1119</v>
      </c>
      <c r="D856" s="32" t="s">
        <v>31</v>
      </c>
      <c r="E856" s="5">
        <v>80</v>
      </c>
      <c r="F856" s="750"/>
      <c r="G856" s="596"/>
      <c r="H856" s="174"/>
      <c r="I856" s="631"/>
      <c r="J856" s="632"/>
      <c r="K856" s="12"/>
    </row>
    <row r="857" spans="1:13" ht="15">
      <c r="A857" s="626" t="s">
        <v>1120</v>
      </c>
      <c r="B857" s="176"/>
      <c r="C857" s="175" t="s">
        <v>1121</v>
      </c>
      <c r="D857" s="32" t="s">
        <v>31</v>
      </c>
      <c r="E857" s="5">
        <v>60</v>
      </c>
      <c r="F857" s="750"/>
      <c r="G857" s="596"/>
      <c r="H857" s="174"/>
      <c r="I857" s="633"/>
      <c r="J857" s="634"/>
      <c r="K857" s="12"/>
    </row>
    <row r="858" spans="1:13" ht="28.5">
      <c r="A858" s="626" t="s">
        <v>1122</v>
      </c>
      <c r="B858" s="176"/>
      <c r="C858" s="175" t="s">
        <v>1123</v>
      </c>
      <c r="D858" s="32" t="s">
        <v>62</v>
      </c>
      <c r="E858" s="5">
        <v>23</v>
      </c>
      <c r="F858" s="750"/>
      <c r="G858" s="596"/>
      <c r="H858" s="174"/>
      <c r="I858" s="635"/>
      <c r="J858" s="636"/>
      <c r="K858" s="12"/>
    </row>
    <row r="859" spans="1:13" ht="28.5">
      <c r="A859" s="626" t="s">
        <v>1124</v>
      </c>
      <c r="B859" s="176"/>
      <c r="C859" s="175" t="s">
        <v>1125</v>
      </c>
      <c r="D859" s="32" t="s">
        <v>62</v>
      </c>
      <c r="E859" s="5">
        <v>23</v>
      </c>
      <c r="F859" s="750"/>
      <c r="G859" s="596"/>
      <c r="H859" s="174"/>
      <c r="I859" s="637"/>
      <c r="J859" s="638"/>
      <c r="K859" s="12"/>
    </row>
    <row r="860" spans="1:13" ht="15">
      <c r="A860" s="138" t="s">
        <v>1126</v>
      </c>
      <c r="B860" s="38" t="s">
        <v>1127</v>
      </c>
      <c r="C860" s="161"/>
      <c r="D860" s="161"/>
      <c r="E860" s="161"/>
      <c r="F860" s="161"/>
      <c r="G860" s="161"/>
      <c r="H860" s="225">
        <f>SUM(G861:G895)</f>
        <v>0</v>
      </c>
      <c r="I860" s="174"/>
      <c r="J860" s="174"/>
      <c r="K860" s="336"/>
    </row>
    <row r="861" spans="1:13">
      <c r="A861" s="639" t="s">
        <v>1128</v>
      </c>
      <c r="B861" s="640"/>
      <c r="C861" s="641" t="s">
        <v>1129</v>
      </c>
      <c r="D861" s="642" t="s">
        <v>62</v>
      </c>
      <c r="E861" s="531">
        <v>1</v>
      </c>
      <c r="F861" s="750"/>
      <c r="G861" s="532"/>
      <c r="H861" s="42"/>
      <c r="I861" s="42"/>
      <c r="J861" s="533"/>
      <c r="K861" s="12"/>
    </row>
    <row r="862" spans="1:13" ht="28.5">
      <c r="A862" s="643" t="s">
        <v>1130</v>
      </c>
      <c r="B862" s="644"/>
      <c r="C862" s="645" t="s">
        <v>1131</v>
      </c>
      <c r="D862" s="646" t="s">
        <v>62</v>
      </c>
      <c r="E862" s="531">
        <v>1</v>
      </c>
      <c r="F862" s="750"/>
      <c r="G862" s="532"/>
      <c r="H862" s="42"/>
      <c r="I862" s="42"/>
      <c r="J862" s="533"/>
      <c r="K862" s="12"/>
    </row>
    <row r="863" spans="1:13">
      <c r="A863" s="647" t="s">
        <v>1132</v>
      </c>
      <c r="B863" s="648"/>
      <c r="C863" s="649" t="s">
        <v>1133</v>
      </c>
      <c r="D863" s="650" t="s">
        <v>31</v>
      </c>
      <c r="E863" s="531">
        <v>5</v>
      </c>
      <c r="F863" s="750"/>
      <c r="G863" s="532"/>
      <c r="H863" s="42"/>
      <c r="I863" s="42"/>
      <c r="J863" s="533"/>
      <c r="K863" s="12"/>
      <c r="L863" s="12">
        <v>5</v>
      </c>
      <c r="M863" s="12">
        <f>K863*L863</f>
        <v>0</v>
      </c>
    </row>
    <row r="864" spans="1:13">
      <c r="A864" s="651" t="s">
        <v>1134</v>
      </c>
      <c r="B864" s="652"/>
      <c r="C864" s="653" t="s">
        <v>1135</v>
      </c>
      <c r="D864" s="654" t="s">
        <v>31</v>
      </c>
      <c r="E864" s="655">
        <v>3</v>
      </c>
      <c r="F864" s="750"/>
      <c r="G864" s="532"/>
      <c r="H864" s="42"/>
      <c r="I864" s="42"/>
      <c r="J864" s="533"/>
      <c r="K864" s="12"/>
    </row>
    <row r="865" spans="1:11" ht="28.5">
      <c r="A865" s="656" t="s">
        <v>1003</v>
      </c>
      <c r="B865" s="657"/>
      <c r="C865" s="658" t="s">
        <v>1004</v>
      </c>
      <c r="D865" s="659" t="s">
        <v>62</v>
      </c>
      <c r="E865" s="531">
        <v>1</v>
      </c>
      <c r="F865" s="750"/>
      <c r="G865" s="532"/>
      <c r="H865" s="42"/>
      <c r="I865" s="42"/>
      <c r="J865" s="533"/>
      <c r="K865" s="12"/>
    </row>
    <row r="866" spans="1:11" ht="28.5">
      <c r="A866" s="660" t="s">
        <v>953</v>
      </c>
      <c r="B866" s="661"/>
      <c r="C866" s="662" t="s">
        <v>954</v>
      </c>
      <c r="D866" s="663" t="s">
        <v>31</v>
      </c>
      <c r="E866" s="531">
        <v>540</v>
      </c>
      <c r="F866" s="750"/>
      <c r="G866" s="532"/>
      <c r="H866" s="42"/>
      <c r="I866" s="42"/>
      <c r="J866" s="533"/>
      <c r="K866" s="12"/>
    </row>
    <row r="867" spans="1:11" ht="28.5">
      <c r="A867" s="664" t="s">
        <v>957</v>
      </c>
      <c r="B867" s="665"/>
      <c r="C867" s="666" t="s">
        <v>958</v>
      </c>
      <c r="D867" s="667" t="s">
        <v>31</v>
      </c>
      <c r="E867" s="531">
        <v>24</v>
      </c>
      <c r="F867" s="750"/>
      <c r="G867" s="532"/>
      <c r="H867" s="42"/>
      <c r="I867" s="42"/>
      <c r="J867" s="533"/>
      <c r="K867" s="12"/>
    </row>
    <row r="868" spans="1:11">
      <c r="A868" s="668" t="s">
        <v>961</v>
      </c>
      <c r="B868" s="669"/>
      <c r="C868" s="670" t="s">
        <v>962</v>
      </c>
      <c r="D868" s="671" t="s">
        <v>62</v>
      </c>
      <c r="E868" s="531">
        <v>6</v>
      </c>
      <c r="F868" s="750"/>
      <c r="G868" s="532"/>
      <c r="H868" s="42"/>
      <c r="I868" s="42"/>
      <c r="J868" s="533"/>
      <c r="K868" s="12"/>
    </row>
    <row r="869" spans="1:11">
      <c r="A869" s="672" t="s">
        <v>965</v>
      </c>
      <c r="B869" s="673"/>
      <c r="C869" s="674" t="s">
        <v>966</v>
      </c>
      <c r="D869" s="675" t="s">
        <v>62</v>
      </c>
      <c r="E869" s="531">
        <v>8</v>
      </c>
      <c r="F869" s="750"/>
      <c r="G869" s="532"/>
      <c r="H869" s="42"/>
      <c r="I869" s="42"/>
      <c r="J869" s="533"/>
      <c r="K869" s="12"/>
    </row>
    <row r="870" spans="1:11">
      <c r="A870" s="676" t="s">
        <v>859</v>
      </c>
      <c r="B870" s="677"/>
      <c r="C870" s="678" t="s">
        <v>860</v>
      </c>
      <c r="D870" s="679" t="s">
        <v>62</v>
      </c>
      <c r="E870" s="531">
        <v>1</v>
      </c>
      <c r="F870" s="750"/>
      <c r="G870" s="532"/>
      <c r="H870" s="42"/>
      <c r="I870" s="42"/>
      <c r="J870" s="533"/>
      <c r="K870" s="12"/>
    </row>
    <row r="871" spans="1:11">
      <c r="A871" s="558" t="s">
        <v>1136</v>
      </c>
      <c r="B871" s="725"/>
      <c r="C871" s="386" t="s">
        <v>1137</v>
      </c>
      <c r="D871" s="740" t="s">
        <v>62</v>
      </c>
      <c r="E871" s="347">
        <v>12</v>
      </c>
      <c r="F871" s="741"/>
      <c r="G871" s="728"/>
      <c r="H871" s="42"/>
      <c r="I871" s="42"/>
      <c r="J871" s="533"/>
      <c r="K871" s="12"/>
    </row>
    <row r="872" spans="1:11">
      <c r="A872" s="401" t="s">
        <v>73</v>
      </c>
      <c r="B872" s="81"/>
      <c r="C872" s="30" t="s">
        <v>74</v>
      </c>
      <c r="D872" s="32" t="s">
        <v>31</v>
      </c>
      <c r="E872" s="680">
        <v>61</v>
      </c>
      <c r="F872" s="750"/>
      <c r="G872" s="132"/>
      <c r="H872" s="137"/>
      <c r="I872" s="137"/>
      <c r="J872" s="410"/>
      <c r="K872" s="12"/>
    </row>
    <row r="873" spans="1:11">
      <c r="A873" s="407" t="s">
        <v>1138</v>
      </c>
      <c r="B873" s="81"/>
      <c r="C873" s="30" t="s">
        <v>1139</v>
      </c>
      <c r="D873" s="32" t="s">
        <v>31</v>
      </c>
      <c r="E873" s="680">
        <v>12</v>
      </c>
      <c r="F873" s="750"/>
      <c r="G873" s="132"/>
      <c r="H873" s="137"/>
      <c r="I873" s="137"/>
      <c r="J873" s="410"/>
      <c r="K873" s="12"/>
    </row>
    <row r="874" spans="1:11">
      <c r="A874" s="407" t="s">
        <v>1140</v>
      </c>
      <c r="B874" s="81"/>
      <c r="C874" s="30" t="s">
        <v>1141</v>
      </c>
      <c r="D874" s="32" t="s">
        <v>31</v>
      </c>
      <c r="E874" s="680">
        <v>11</v>
      </c>
      <c r="F874" s="750"/>
      <c r="G874" s="132"/>
      <c r="H874" s="137"/>
      <c r="I874" s="137"/>
      <c r="J874" s="410"/>
      <c r="K874" s="12"/>
    </row>
    <row r="875" spans="1:11">
      <c r="A875" s="407" t="s">
        <v>1142</v>
      </c>
      <c r="B875" s="81"/>
      <c r="C875" s="30" t="s">
        <v>1143</v>
      </c>
      <c r="D875" s="32" t="s">
        <v>31</v>
      </c>
      <c r="E875" s="680">
        <v>11</v>
      </c>
      <c r="F875" s="750"/>
      <c r="G875" s="132"/>
      <c r="H875" s="137"/>
      <c r="I875" s="137"/>
      <c r="J875" s="410"/>
      <c r="K875" s="12"/>
    </row>
    <row r="876" spans="1:11" ht="16.5" customHeight="1">
      <c r="A876" s="407" t="s">
        <v>1144</v>
      </c>
      <c r="B876" s="81"/>
      <c r="C876" s="30" t="s">
        <v>1145</v>
      </c>
      <c r="D876" s="32" t="s">
        <v>31</v>
      </c>
      <c r="E876" s="680">
        <v>11</v>
      </c>
      <c r="F876" s="750"/>
      <c r="G876" s="132"/>
      <c r="H876" s="137"/>
      <c r="I876" s="137"/>
      <c r="J876" s="410"/>
      <c r="K876" s="12"/>
    </row>
    <row r="877" spans="1:11">
      <c r="A877" s="407" t="s">
        <v>1146</v>
      </c>
      <c r="B877" s="81"/>
      <c r="C877" s="30" t="s">
        <v>1147</v>
      </c>
      <c r="D877" s="32" t="s">
        <v>31</v>
      </c>
      <c r="E877" s="680">
        <v>11</v>
      </c>
      <c r="F877" s="750"/>
      <c r="G877" s="132"/>
      <c r="H877" s="137"/>
      <c r="I877" s="137"/>
      <c r="J877" s="410"/>
      <c r="K877" s="12"/>
    </row>
    <row r="878" spans="1:11" ht="28.5">
      <c r="A878" s="407" t="s">
        <v>839</v>
      </c>
      <c r="B878" s="81"/>
      <c r="C878" s="30" t="s">
        <v>840</v>
      </c>
      <c r="D878" s="32" t="s">
        <v>31</v>
      </c>
      <c r="E878" s="680">
        <v>175</v>
      </c>
      <c r="F878" s="750"/>
      <c r="G878" s="132"/>
      <c r="H878" s="137"/>
      <c r="I878" s="137"/>
      <c r="J878" s="410"/>
      <c r="K878" s="12"/>
    </row>
    <row r="879" spans="1:11">
      <c r="A879" s="407" t="s">
        <v>1070</v>
      </c>
      <c r="B879" s="81"/>
      <c r="C879" s="30" t="s">
        <v>1071</v>
      </c>
      <c r="D879" s="32" t="s">
        <v>31</v>
      </c>
      <c r="E879" s="680">
        <v>65</v>
      </c>
      <c r="F879" s="750"/>
      <c r="G879" s="132"/>
      <c r="H879" s="137"/>
      <c r="I879" s="137"/>
      <c r="J879" s="410"/>
      <c r="K879" s="12"/>
    </row>
    <row r="880" spans="1:11">
      <c r="A880" s="407" t="s">
        <v>1148</v>
      </c>
      <c r="B880" s="81"/>
      <c r="C880" s="30" t="s">
        <v>1149</v>
      </c>
      <c r="D880" s="32" t="s">
        <v>31</v>
      </c>
      <c r="E880" s="680">
        <v>44</v>
      </c>
      <c r="F880" s="750"/>
      <c r="G880" s="132"/>
      <c r="H880" s="137"/>
      <c r="I880" s="137"/>
      <c r="J880" s="410"/>
      <c r="K880" s="12"/>
    </row>
    <row r="881" spans="1:11">
      <c r="A881" s="407" t="s">
        <v>1150</v>
      </c>
      <c r="B881" s="81"/>
      <c r="C881" s="30" t="s">
        <v>1151</v>
      </c>
      <c r="D881" s="32" t="s">
        <v>31</v>
      </c>
      <c r="E881" s="680">
        <v>44</v>
      </c>
      <c r="F881" s="750"/>
      <c r="G881" s="132"/>
      <c r="H881" s="137"/>
      <c r="I881" s="137"/>
      <c r="J881" s="410"/>
      <c r="K881" s="12"/>
    </row>
    <row r="882" spans="1:11">
      <c r="A882" s="407" t="s">
        <v>1152</v>
      </c>
      <c r="B882" s="81"/>
      <c r="C882" s="30" t="s">
        <v>1153</v>
      </c>
      <c r="D882" s="32" t="s">
        <v>62</v>
      </c>
      <c r="E882" s="680">
        <v>16</v>
      </c>
      <c r="F882" s="750"/>
      <c r="G882" s="132"/>
      <c r="H882" s="137"/>
      <c r="I882" s="137"/>
      <c r="J882" s="410"/>
      <c r="K882" s="12"/>
    </row>
    <row r="883" spans="1:11">
      <c r="A883" s="407" t="s">
        <v>75</v>
      </c>
      <c r="B883" s="81"/>
      <c r="C883" s="30" t="s">
        <v>76</v>
      </c>
      <c r="D883" s="32" t="s">
        <v>57</v>
      </c>
      <c r="E883" s="680">
        <v>47</v>
      </c>
      <c r="F883" s="750"/>
      <c r="G883" s="132"/>
      <c r="H883" s="137"/>
      <c r="I883" s="137"/>
      <c r="J883" s="410"/>
      <c r="K883" s="12"/>
    </row>
    <row r="884" spans="1:11">
      <c r="A884" s="407" t="s">
        <v>1154</v>
      </c>
      <c r="B884" s="81"/>
      <c r="C884" s="30" t="s">
        <v>1155</v>
      </c>
      <c r="D884" s="32" t="s">
        <v>57</v>
      </c>
      <c r="E884" s="680">
        <v>6</v>
      </c>
      <c r="F884" s="750"/>
      <c r="G884" s="132"/>
      <c r="H884" s="137"/>
      <c r="I884" s="137"/>
      <c r="J884" s="410"/>
      <c r="K884" s="12"/>
    </row>
    <row r="885" spans="1:11">
      <c r="A885" s="407" t="s">
        <v>1156</v>
      </c>
      <c r="B885" s="81"/>
      <c r="C885" s="30" t="s">
        <v>1157</v>
      </c>
      <c r="D885" s="32" t="s">
        <v>57</v>
      </c>
      <c r="E885" s="680">
        <v>2</v>
      </c>
      <c r="F885" s="750"/>
      <c r="G885" s="132"/>
      <c r="H885" s="137"/>
      <c r="I885" s="137"/>
      <c r="J885" s="410"/>
      <c r="K885" s="12"/>
    </row>
    <row r="886" spans="1:11">
      <c r="A886" s="407" t="s">
        <v>106</v>
      </c>
      <c r="B886" s="81"/>
      <c r="C886" s="30" t="s">
        <v>107</v>
      </c>
      <c r="D886" s="32" t="s">
        <v>57</v>
      </c>
      <c r="E886" s="680">
        <v>1</v>
      </c>
      <c r="F886" s="750"/>
      <c r="G886" s="132"/>
      <c r="H886" s="137"/>
      <c r="I886" s="137"/>
      <c r="J886" s="410"/>
      <c r="K886" s="12"/>
    </row>
    <row r="887" spans="1:11">
      <c r="A887" s="407" t="s">
        <v>1158</v>
      </c>
      <c r="B887" s="81"/>
      <c r="C887" s="30" t="s">
        <v>1159</v>
      </c>
      <c r="D887" s="32" t="s">
        <v>57</v>
      </c>
      <c r="E887" s="680">
        <v>1</v>
      </c>
      <c r="F887" s="750"/>
      <c r="G887" s="132"/>
      <c r="H887" s="137"/>
      <c r="I887" s="137"/>
      <c r="J887" s="410"/>
      <c r="K887" s="12"/>
    </row>
    <row r="888" spans="1:11">
      <c r="A888" s="407" t="s">
        <v>89</v>
      </c>
      <c r="B888" s="81"/>
      <c r="C888" s="30" t="s">
        <v>90</v>
      </c>
      <c r="D888" s="32" t="s">
        <v>57</v>
      </c>
      <c r="E888" s="680">
        <v>7</v>
      </c>
      <c r="F888" s="750"/>
      <c r="G888" s="132"/>
      <c r="H888" s="137"/>
      <c r="I888" s="137"/>
      <c r="J888" s="410"/>
      <c r="K888" s="12"/>
    </row>
    <row r="889" spans="1:11">
      <c r="A889" s="407" t="s">
        <v>77</v>
      </c>
      <c r="B889" s="81"/>
      <c r="C889" s="30" t="s">
        <v>78</v>
      </c>
      <c r="D889" s="32" t="s">
        <v>57</v>
      </c>
      <c r="E889" s="680">
        <v>3</v>
      </c>
      <c r="F889" s="750"/>
      <c r="G889" s="132"/>
      <c r="H889" s="137"/>
      <c r="I889" s="137"/>
      <c r="J889" s="410"/>
      <c r="K889" s="12"/>
    </row>
    <row r="890" spans="1:11">
      <c r="A890" s="407" t="s">
        <v>80</v>
      </c>
      <c r="B890" s="81"/>
      <c r="C890" s="30" t="s">
        <v>81</v>
      </c>
      <c r="D890" s="32" t="s">
        <v>57</v>
      </c>
      <c r="E890" s="680">
        <v>14</v>
      </c>
      <c r="F890" s="750"/>
      <c r="G890" s="132"/>
      <c r="H890" s="137"/>
      <c r="I890" s="137"/>
      <c r="J890" s="410"/>
      <c r="K890" s="12"/>
    </row>
    <row r="891" spans="1:11" ht="28.5">
      <c r="A891" s="407" t="s">
        <v>1050</v>
      </c>
      <c r="B891" s="81"/>
      <c r="C891" s="30" t="s">
        <v>1051</v>
      </c>
      <c r="D891" s="32" t="s">
        <v>31</v>
      </c>
      <c r="E891" s="680">
        <v>1225</v>
      </c>
      <c r="F891" s="750"/>
      <c r="G891" s="132"/>
      <c r="H891" s="137"/>
      <c r="I891" s="137"/>
      <c r="J891" s="410"/>
      <c r="K891" s="12"/>
    </row>
    <row r="892" spans="1:11" ht="28.5">
      <c r="A892" s="407" t="s">
        <v>1096</v>
      </c>
      <c r="B892" s="81"/>
      <c r="C892" s="30" t="s">
        <v>1097</v>
      </c>
      <c r="D892" s="32" t="s">
        <v>31</v>
      </c>
      <c r="E892" s="680">
        <v>40</v>
      </c>
      <c r="F892" s="750"/>
      <c r="G892" s="132"/>
      <c r="H892" s="137"/>
      <c r="I892" s="137"/>
      <c r="J892" s="410"/>
      <c r="K892" s="12"/>
    </row>
    <row r="893" spans="1:11" ht="28.5">
      <c r="A893" s="407" t="s">
        <v>1160</v>
      </c>
      <c r="B893" s="81"/>
      <c r="C893" s="30" t="s">
        <v>1161</v>
      </c>
      <c r="D893" s="32" t="s">
        <v>31</v>
      </c>
      <c r="E893" s="680">
        <v>80</v>
      </c>
      <c r="F893" s="750"/>
      <c r="G893" s="132"/>
      <c r="H893" s="137"/>
      <c r="I893" s="137"/>
      <c r="J893" s="410"/>
      <c r="K893" s="12"/>
    </row>
    <row r="894" spans="1:11" ht="28.5">
      <c r="A894" s="407" t="s">
        <v>1162</v>
      </c>
      <c r="B894" s="81"/>
      <c r="C894" s="30" t="s">
        <v>1163</v>
      </c>
      <c r="D894" s="32" t="s">
        <v>31</v>
      </c>
      <c r="E894" s="680">
        <v>72</v>
      </c>
      <c r="F894" s="750"/>
      <c r="G894" s="132"/>
      <c r="H894" s="681"/>
      <c r="I894" s="137"/>
      <c r="J894" s="410"/>
      <c r="K894" s="12"/>
    </row>
    <row r="895" spans="1:11" ht="28.5">
      <c r="A895" s="407" t="s">
        <v>1164</v>
      </c>
      <c r="B895" s="81"/>
      <c r="C895" s="30" t="s">
        <v>1165</v>
      </c>
      <c r="D895" s="32" t="s">
        <v>31</v>
      </c>
      <c r="E895" s="680">
        <v>90</v>
      </c>
      <c r="F895" s="750"/>
      <c r="G895" s="132"/>
      <c r="H895" s="137"/>
      <c r="I895" s="137"/>
      <c r="J895" s="410"/>
      <c r="K895" s="12"/>
    </row>
    <row r="896" spans="1:11" ht="15">
      <c r="A896" s="138" t="s">
        <v>1166</v>
      </c>
      <c r="B896" s="343" t="s">
        <v>1167</v>
      </c>
      <c r="C896" s="348"/>
      <c r="D896" s="349"/>
      <c r="E896" s="349"/>
      <c r="F896" s="350"/>
      <c r="G896" s="350"/>
      <c r="H896" s="351">
        <f>SUM(G897:G904)</f>
        <v>0</v>
      </c>
      <c r="I896" s="174"/>
      <c r="J896" s="174"/>
      <c r="K896" s="336"/>
    </row>
    <row r="897" spans="1:11" ht="28.5">
      <c r="A897" s="682" t="s">
        <v>60</v>
      </c>
      <c r="B897" s="587"/>
      <c r="C897" s="530" t="s">
        <v>61</v>
      </c>
      <c r="D897" s="41" t="s">
        <v>62</v>
      </c>
      <c r="E897" s="531">
        <v>8</v>
      </c>
      <c r="F897" s="750"/>
      <c r="G897" s="532"/>
      <c r="H897" s="77"/>
      <c r="I897" s="77"/>
      <c r="J897" s="410"/>
      <c r="K897" s="12"/>
    </row>
    <row r="898" spans="1:11" ht="28.5">
      <c r="A898" s="534" t="s">
        <v>63</v>
      </c>
      <c r="B898" s="588"/>
      <c r="C898" s="536" t="s">
        <v>64</v>
      </c>
      <c r="D898" s="534" t="s">
        <v>62</v>
      </c>
      <c r="E898" s="531">
        <v>8</v>
      </c>
      <c r="F898" s="750"/>
      <c r="G898" s="532"/>
      <c r="H898" s="77"/>
      <c r="I898" s="77"/>
      <c r="J898" s="410"/>
      <c r="K898" s="12"/>
    </row>
    <row r="899" spans="1:11">
      <c r="A899" s="537" t="s">
        <v>65</v>
      </c>
      <c r="B899" s="589"/>
      <c r="C899" s="539" t="s">
        <v>66</v>
      </c>
      <c r="D899" s="537" t="s">
        <v>62</v>
      </c>
      <c r="E899" s="531">
        <v>16</v>
      </c>
      <c r="F899" s="750"/>
      <c r="G899" s="532"/>
      <c r="H899" s="77"/>
      <c r="I899" s="77"/>
      <c r="J899" s="410"/>
      <c r="K899" s="12"/>
    </row>
    <row r="900" spans="1:11" ht="42.75">
      <c r="A900" s="540" t="s">
        <v>67</v>
      </c>
      <c r="B900" s="590"/>
      <c r="C900" s="542" t="s">
        <v>68</v>
      </c>
      <c r="D900" s="540" t="s">
        <v>62</v>
      </c>
      <c r="E900" s="531">
        <v>8</v>
      </c>
      <c r="F900" s="750"/>
      <c r="G900" s="532"/>
      <c r="H900" s="77"/>
      <c r="I900" s="77"/>
      <c r="J900" s="410"/>
      <c r="K900" s="12"/>
    </row>
    <row r="901" spans="1:11" ht="42.75">
      <c r="A901" s="543" t="s">
        <v>69</v>
      </c>
      <c r="B901" s="591"/>
      <c r="C901" s="545" t="s">
        <v>70</v>
      </c>
      <c r="D901" s="543" t="s">
        <v>62</v>
      </c>
      <c r="E901" s="531">
        <v>16</v>
      </c>
      <c r="F901" s="750"/>
      <c r="G901" s="532"/>
      <c r="H901" s="77"/>
      <c r="I901" s="77"/>
      <c r="J901" s="410"/>
      <c r="K901" s="12"/>
    </row>
    <row r="902" spans="1:11">
      <c r="A902" s="546" t="s">
        <v>71</v>
      </c>
      <c r="B902" s="592"/>
      <c r="C902" s="548" t="s">
        <v>72</v>
      </c>
      <c r="D902" s="546" t="s">
        <v>62</v>
      </c>
      <c r="E902" s="531">
        <v>16</v>
      </c>
      <c r="F902" s="750"/>
      <c r="G902" s="532"/>
      <c r="H902" s="77"/>
      <c r="I902" s="77"/>
      <c r="J902" s="410"/>
      <c r="K902" s="12"/>
    </row>
    <row r="903" spans="1:11">
      <c r="A903" s="552" t="s">
        <v>75</v>
      </c>
      <c r="B903" s="593"/>
      <c r="C903" s="554" t="s">
        <v>76</v>
      </c>
      <c r="D903" s="552" t="s">
        <v>57</v>
      </c>
      <c r="E903" s="531">
        <v>12</v>
      </c>
      <c r="F903" s="750"/>
      <c r="G903" s="532"/>
      <c r="H903" s="77"/>
      <c r="I903" s="77"/>
      <c r="J903" s="410"/>
      <c r="K903" s="12"/>
    </row>
    <row r="904" spans="1:11">
      <c r="A904" s="549" t="s">
        <v>73</v>
      </c>
      <c r="B904" s="550"/>
      <c r="C904" s="549" t="s">
        <v>74</v>
      </c>
      <c r="D904" s="551" t="s">
        <v>31</v>
      </c>
      <c r="E904" s="531">
        <v>40</v>
      </c>
      <c r="F904" s="750"/>
      <c r="G904" s="532"/>
      <c r="H904" s="77"/>
      <c r="I904" s="77"/>
      <c r="J904" s="410"/>
      <c r="K904" s="12"/>
    </row>
    <row r="905" spans="1:11" ht="15">
      <c r="A905" s="138" t="s">
        <v>1168</v>
      </c>
      <c r="B905" s="343" t="s">
        <v>1169</v>
      </c>
      <c r="C905" s="348"/>
      <c r="D905" s="353"/>
      <c r="E905" s="353"/>
      <c r="F905" s="348"/>
      <c r="G905" s="348"/>
      <c r="H905" s="354">
        <f>SUM(G906:G909)</f>
        <v>0</v>
      </c>
      <c r="I905" s="174"/>
      <c r="J905" s="174"/>
      <c r="K905" s="336"/>
    </row>
    <row r="906" spans="1:11">
      <c r="A906" s="344" t="s">
        <v>1170</v>
      </c>
      <c r="B906" s="83"/>
      <c r="C906" s="40" t="s">
        <v>1171</v>
      </c>
      <c r="D906" s="344" t="s">
        <v>62</v>
      </c>
      <c r="E906" s="355">
        <v>4</v>
      </c>
      <c r="F906" s="750"/>
      <c r="G906" s="345"/>
      <c r="H906" s="239"/>
      <c r="I906" s="174"/>
      <c r="J906" s="174"/>
      <c r="K906" s="336"/>
    </row>
    <row r="907" spans="1:11">
      <c r="A907" s="344" t="s">
        <v>1172</v>
      </c>
      <c r="B907" s="83"/>
      <c r="C907" s="40" t="s">
        <v>1173</v>
      </c>
      <c r="D907" s="344" t="s">
        <v>62</v>
      </c>
      <c r="E907" s="346">
        <v>4</v>
      </c>
      <c r="F907" s="750"/>
      <c r="G907" s="345"/>
      <c r="H907" s="137"/>
      <c r="I907" s="174"/>
      <c r="J907" s="174"/>
      <c r="K907" s="336"/>
    </row>
    <row r="908" spans="1:11">
      <c r="A908" s="344" t="s">
        <v>77</v>
      </c>
      <c r="B908" s="83"/>
      <c r="C908" s="40" t="s">
        <v>78</v>
      </c>
      <c r="D908" s="344" t="s">
        <v>57</v>
      </c>
      <c r="E908" s="346">
        <v>4</v>
      </c>
      <c r="F908" s="750"/>
      <c r="G908" s="345"/>
      <c r="H908" s="137"/>
      <c r="I908" s="174"/>
      <c r="J908" s="174"/>
      <c r="K908" s="336"/>
    </row>
    <row r="909" spans="1:11" ht="15" thickBot="1">
      <c r="A909" s="344" t="s">
        <v>1174</v>
      </c>
      <c r="B909" s="385"/>
      <c r="C909" s="352" t="s">
        <v>1175</v>
      </c>
      <c r="D909" s="344" t="s">
        <v>57</v>
      </c>
      <c r="E909" s="346">
        <v>12</v>
      </c>
      <c r="F909" s="192"/>
      <c r="G909" s="345"/>
      <c r="H909" s="137"/>
      <c r="I909" s="174"/>
      <c r="J909" s="174"/>
      <c r="K909" s="336"/>
    </row>
    <row r="910" spans="1:11" ht="15.75" thickBot="1">
      <c r="A910" s="265" t="s">
        <v>1176</v>
      </c>
      <c r="B910" s="266" t="s">
        <v>1177</v>
      </c>
      <c r="C910" s="266"/>
      <c r="D910" s="266" t="s">
        <v>15</v>
      </c>
      <c r="E910" s="266"/>
      <c r="F910" s="266"/>
      <c r="G910" s="286"/>
      <c r="H910" s="287"/>
      <c r="I910" s="288"/>
      <c r="J910" s="289">
        <f>G911</f>
        <v>0</v>
      </c>
      <c r="K910" s="274" t="e">
        <f>J910/J1046</f>
        <v>#DIV/0!</v>
      </c>
    </row>
    <row r="911" spans="1:11" s="195" customFormat="1" ht="15" customHeight="1" thickBot="1">
      <c r="A911" s="300" t="s">
        <v>1178</v>
      </c>
      <c r="B911" s="301"/>
      <c r="C911" s="302" t="s">
        <v>1179</v>
      </c>
      <c r="D911" s="303" t="s">
        <v>20</v>
      </c>
      <c r="E911" s="304">
        <v>4107</v>
      </c>
      <c r="F911" s="750"/>
      <c r="G911" s="305"/>
      <c r="H911" s="36"/>
      <c r="I911" s="174"/>
      <c r="J911" s="174"/>
      <c r="K911" s="337"/>
    </row>
    <row r="912" spans="1:11" s="198" customFormat="1" ht="16.5" thickBot="1">
      <c r="A912" s="265" t="s">
        <v>1180</v>
      </c>
      <c r="B912" s="266" t="s">
        <v>1181</v>
      </c>
      <c r="C912" s="266"/>
      <c r="D912" s="266" t="s">
        <v>15</v>
      </c>
      <c r="E912" s="266"/>
      <c r="F912" s="266"/>
      <c r="G912" s="286"/>
      <c r="H912" s="287"/>
      <c r="I912" s="288"/>
      <c r="J912" s="307">
        <f>I913+I930+I948+I957+I963+I968+I1001+I1014+I1028+I1031+I1043</f>
        <v>0</v>
      </c>
      <c r="K912" s="274" t="e">
        <f>J912/J1046</f>
        <v>#DIV/0!</v>
      </c>
    </row>
    <row r="913" spans="1:9" s="196" customFormat="1" ht="15" customHeight="1">
      <c r="A913" s="126" t="s">
        <v>1182</v>
      </c>
      <c r="B913" s="127"/>
      <c r="C913" s="127" t="s">
        <v>1183</v>
      </c>
      <c r="D913" s="427"/>
      <c r="E913" s="427" t="s">
        <v>15</v>
      </c>
      <c r="F913" s="127"/>
      <c r="G913" s="229"/>
      <c r="H913" s="229"/>
      <c r="I913" s="197">
        <f>SUM(G914:G929)</f>
        <v>0</v>
      </c>
    </row>
    <row r="914" spans="1:9" s="434" customFormat="1" ht="25.5">
      <c r="A914" s="428" t="s">
        <v>1184</v>
      </c>
      <c r="B914" s="429"/>
      <c r="C914" s="430" t="s">
        <v>1185</v>
      </c>
      <c r="D914" s="431" t="s">
        <v>62</v>
      </c>
      <c r="E914" s="432">
        <v>2</v>
      </c>
      <c r="F914" s="750"/>
      <c r="G914" s="433"/>
    </row>
    <row r="915" spans="1:9" s="436" customFormat="1" ht="25.5">
      <c r="A915" s="428" t="s">
        <v>1186</v>
      </c>
      <c r="B915" s="435"/>
      <c r="C915" s="430" t="s">
        <v>1187</v>
      </c>
      <c r="D915" s="431" t="s">
        <v>62</v>
      </c>
      <c r="E915" s="432">
        <v>3</v>
      </c>
      <c r="F915" s="750"/>
      <c r="G915" s="433"/>
      <c r="I915" s="437"/>
    </row>
    <row r="916" spans="1:9" s="436" customFormat="1" ht="30.75" customHeight="1">
      <c r="A916" s="428" t="s">
        <v>1188</v>
      </c>
      <c r="B916" s="435"/>
      <c r="C916" s="430" t="s">
        <v>1189</v>
      </c>
      <c r="D916" s="431" t="s">
        <v>62</v>
      </c>
      <c r="E916" s="432">
        <v>32</v>
      </c>
      <c r="F916" s="750"/>
      <c r="G916" s="433"/>
    </row>
    <row r="917" spans="1:9" s="436" customFormat="1" ht="31.5" customHeight="1">
      <c r="A917" s="428" t="s">
        <v>1190</v>
      </c>
      <c r="B917" s="435"/>
      <c r="C917" s="430" t="s">
        <v>1191</v>
      </c>
      <c r="D917" s="431" t="s">
        <v>62</v>
      </c>
      <c r="E917" s="432">
        <v>3</v>
      </c>
      <c r="F917" s="750"/>
      <c r="G917" s="433"/>
    </row>
    <row r="918" spans="1:9" s="441" customFormat="1" ht="25.5">
      <c r="A918" s="742" t="s">
        <v>1192</v>
      </c>
      <c r="B918" s="743"/>
      <c r="C918" s="744" t="s">
        <v>1193</v>
      </c>
      <c r="D918" s="512" t="s">
        <v>62</v>
      </c>
      <c r="E918" s="717">
        <v>4</v>
      </c>
      <c r="F918" s="754"/>
      <c r="G918" s="718"/>
    </row>
    <row r="919" spans="1:9" s="441" customFormat="1" ht="25.5">
      <c r="A919" s="438" t="s">
        <v>1194</v>
      </c>
      <c r="B919" s="439"/>
      <c r="C919" s="440" t="s">
        <v>1195</v>
      </c>
      <c r="D919" s="431" t="s">
        <v>62</v>
      </c>
      <c r="E919" s="432">
        <v>2</v>
      </c>
      <c r="F919" s="750"/>
      <c r="G919" s="433"/>
    </row>
    <row r="920" spans="1:9" s="441" customFormat="1" ht="25.5">
      <c r="A920" s="438" t="s">
        <v>1196</v>
      </c>
      <c r="B920" s="439"/>
      <c r="C920" s="440" t="s">
        <v>1197</v>
      </c>
      <c r="D920" s="431" t="s">
        <v>62</v>
      </c>
      <c r="E920" s="432">
        <v>40</v>
      </c>
      <c r="F920" s="750"/>
      <c r="G920" s="433"/>
    </row>
    <row r="921" spans="1:9" s="441" customFormat="1" ht="25.5">
      <c r="A921" s="438" t="s">
        <v>1198</v>
      </c>
      <c r="B921" s="439"/>
      <c r="C921" s="440" t="s">
        <v>1199</v>
      </c>
      <c r="D921" s="431" t="s">
        <v>62</v>
      </c>
      <c r="E921" s="432">
        <v>10</v>
      </c>
      <c r="F921" s="750"/>
      <c r="G921" s="433"/>
    </row>
    <row r="922" spans="1:9" s="436" customFormat="1" ht="27.75" customHeight="1">
      <c r="A922" s="438" t="s">
        <v>1200</v>
      </c>
      <c r="B922" s="435"/>
      <c r="C922" s="440" t="s">
        <v>1201</v>
      </c>
      <c r="D922" s="431" t="s">
        <v>62</v>
      </c>
      <c r="E922" s="432">
        <v>2</v>
      </c>
      <c r="F922" s="750"/>
      <c r="G922" s="433"/>
    </row>
    <row r="923" spans="1:9" s="436" customFormat="1" ht="25.5">
      <c r="A923" s="438" t="s">
        <v>642</v>
      </c>
      <c r="B923" s="435"/>
      <c r="C923" s="440" t="s">
        <v>643</v>
      </c>
      <c r="D923" s="431" t="s">
        <v>62</v>
      </c>
      <c r="E923" s="432">
        <v>3</v>
      </c>
      <c r="F923" s="750"/>
      <c r="G923" s="433"/>
    </row>
    <row r="924" spans="1:9" s="436" customFormat="1" ht="25.5">
      <c r="A924" s="428" t="s">
        <v>1202</v>
      </c>
      <c r="B924" s="435"/>
      <c r="C924" s="430" t="s">
        <v>1203</v>
      </c>
      <c r="D924" s="431" t="s">
        <v>62</v>
      </c>
      <c r="E924" s="432">
        <v>5</v>
      </c>
      <c r="F924" s="750"/>
      <c r="G924" s="433"/>
    </row>
    <row r="925" spans="1:9" s="436" customFormat="1" ht="25.5">
      <c r="A925" s="428" t="s">
        <v>1204</v>
      </c>
      <c r="B925" s="435"/>
      <c r="C925" s="430" t="s">
        <v>1205</v>
      </c>
      <c r="D925" s="431" t="s">
        <v>62</v>
      </c>
      <c r="E925" s="432">
        <v>4</v>
      </c>
      <c r="F925" s="750"/>
      <c r="G925" s="433"/>
    </row>
    <row r="926" spans="1:9" s="436" customFormat="1" ht="12.75" customHeight="1">
      <c r="A926" s="428" t="s">
        <v>1206</v>
      </c>
      <c r="B926" s="435"/>
      <c r="C926" s="430" t="s">
        <v>1207</v>
      </c>
      <c r="D926" s="431" t="s">
        <v>62</v>
      </c>
      <c r="E926" s="432">
        <v>1</v>
      </c>
      <c r="F926" s="750"/>
      <c r="G926" s="433"/>
    </row>
    <row r="927" spans="1:9" s="436" customFormat="1" ht="12.75" customHeight="1">
      <c r="A927" s="442" t="s">
        <v>1208</v>
      </c>
      <c r="B927" s="435"/>
      <c r="C927" s="430" t="s">
        <v>1209</v>
      </c>
      <c r="D927" s="431" t="s">
        <v>57</v>
      </c>
      <c r="E927" s="432">
        <v>2</v>
      </c>
      <c r="F927" s="750"/>
      <c r="G927" s="433"/>
    </row>
    <row r="928" spans="1:9" s="436" customFormat="1" ht="12.75">
      <c r="A928" s="438" t="s">
        <v>1210</v>
      </c>
      <c r="B928" s="435"/>
      <c r="C928" s="440" t="s">
        <v>1211</v>
      </c>
      <c r="D928" s="431" t="s">
        <v>57</v>
      </c>
      <c r="E928" s="432">
        <v>3</v>
      </c>
      <c r="F928" s="750"/>
      <c r="G928" s="433"/>
    </row>
    <row r="929" spans="1:9" s="436" customFormat="1" ht="12.75">
      <c r="A929" s="428" t="s">
        <v>1212</v>
      </c>
      <c r="B929" s="435"/>
      <c r="C929" s="430" t="s">
        <v>1213</v>
      </c>
      <c r="D929" s="431" t="s">
        <v>62</v>
      </c>
      <c r="E929" s="432">
        <v>5</v>
      </c>
      <c r="F929" s="750"/>
      <c r="G929" s="433"/>
    </row>
    <row r="930" spans="1:9" s="196" customFormat="1" ht="15" customHeight="1">
      <c r="A930" s="126" t="s">
        <v>1214</v>
      </c>
      <c r="B930" s="127"/>
      <c r="C930" s="127" t="s">
        <v>1215</v>
      </c>
      <c r="D930" s="427"/>
      <c r="E930" s="427" t="s">
        <v>15</v>
      </c>
      <c r="F930" s="127"/>
      <c r="G930" s="229"/>
      <c r="H930" s="229"/>
      <c r="I930" s="197">
        <f>SUM(G931:G947)</f>
        <v>0</v>
      </c>
    </row>
    <row r="931" spans="1:9" s="434" customFormat="1" ht="25.5">
      <c r="A931" s="496" t="s">
        <v>927</v>
      </c>
      <c r="B931" s="715"/>
      <c r="C931" s="716" t="s">
        <v>1216</v>
      </c>
      <c r="D931" s="344" t="s">
        <v>23</v>
      </c>
      <c r="E931" s="717">
        <v>1.6</v>
      </c>
      <c r="F931" s="751"/>
      <c r="G931" s="718"/>
    </row>
    <row r="932" spans="1:9" s="434" customFormat="1" ht="12.75">
      <c r="A932" s="428" t="s">
        <v>939</v>
      </c>
      <c r="B932" s="429"/>
      <c r="C932" s="430" t="s">
        <v>940</v>
      </c>
      <c r="D932" s="431" t="s">
        <v>153</v>
      </c>
      <c r="E932" s="432">
        <v>10</v>
      </c>
      <c r="F932" s="750"/>
      <c r="G932" s="433"/>
    </row>
    <row r="933" spans="1:9" s="434" customFormat="1" ht="25.5">
      <c r="A933" s="443" t="s">
        <v>935</v>
      </c>
      <c r="B933" s="429"/>
      <c r="C933" s="444" t="s">
        <v>1217</v>
      </c>
      <c r="D933" s="431" t="s">
        <v>62</v>
      </c>
      <c r="E933" s="432">
        <v>1</v>
      </c>
      <c r="F933" s="750"/>
      <c r="G933" s="433"/>
    </row>
    <row r="934" spans="1:9" s="434" customFormat="1" ht="12.75">
      <c r="A934" s="443" t="s">
        <v>1218</v>
      </c>
      <c r="B934" s="429"/>
      <c r="C934" s="444" t="s">
        <v>1219</v>
      </c>
      <c r="D934" s="431" t="s">
        <v>62</v>
      </c>
      <c r="E934" s="432">
        <v>2</v>
      </c>
      <c r="F934" s="750"/>
      <c r="G934" s="433"/>
    </row>
    <row r="935" spans="1:9" s="434" customFormat="1" ht="12.75">
      <c r="A935" s="428" t="s">
        <v>1220</v>
      </c>
      <c r="B935" s="429"/>
      <c r="C935" s="430" t="s">
        <v>1221</v>
      </c>
      <c r="D935" s="431" t="s">
        <v>62</v>
      </c>
      <c r="E935" s="432">
        <v>4</v>
      </c>
      <c r="F935" s="750"/>
      <c r="G935" s="433"/>
    </row>
    <row r="936" spans="1:9" s="434" customFormat="1" ht="25.5">
      <c r="A936" s="428" t="s">
        <v>1222</v>
      </c>
      <c r="B936" s="429"/>
      <c r="C936" s="430" t="s">
        <v>1223</v>
      </c>
      <c r="D936" s="431" t="s">
        <v>62</v>
      </c>
      <c r="E936" s="432">
        <v>2</v>
      </c>
      <c r="F936" s="750"/>
      <c r="G936" s="433"/>
    </row>
    <row r="937" spans="1:9" s="434" customFormat="1" ht="12.75">
      <c r="A937" s="428" t="s">
        <v>1224</v>
      </c>
      <c r="B937" s="429"/>
      <c r="C937" s="430" t="s">
        <v>1225</v>
      </c>
      <c r="D937" s="431" t="s">
        <v>62</v>
      </c>
      <c r="E937" s="432">
        <v>6</v>
      </c>
      <c r="F937" s="750"/>
      <c r="G937" s="433"/>
    </row>
    <row r="938" spans="1:9" s="434" customFormat="1" ht="25.5">
      <c r="A938" s="428" t="s">
        <v>1033</v>
      </c>
      <c r="B938" s="429"/>
      <c r="C938" s="430" t="s">
        <v>1034</v>
      </c>
      <c r="D938" s="431" t="s">
        <v>62</v>
      </c>
      <c r="E938" s="432">
        <v>6</v>
      </c>
      <c r="F938" s="750"/>
      <c r="G938" s="433"/>
    </row>
    <row r="939" spans="1:9" s="434" customFormat="1" ht="15" customHeight="1">
      <c r="A939" s="428" t="s">
        <v>1226</v>
      </c>
      <c r="B939" s="429"/>
      <c r="C939" s="430" t="s">
        <v>1227</v>
      </c>
      <c r="D939" s="431" t="s">
        <v>62</v>
      </c>
      <c r="E939" s="432">
        <v>6</v>
      </c>
      <c r="F939" s="750"/>
      <c r="G939" s="433"/>
    </row>
    <row r="940" spans="1:9" s="434" customFormat="1" ht="15" customHeight="1">
      <c r="A940" s="428" t="s">
        <v>1007</v>
      </c>
      <c r="B940" s="429"/>
      <c r="C940" s="430" t="s">
        <v>1008</v>
      </c>
      <c r="D940" s="431" t="s">
        <v>62</v>
      </c>
      <c r="E940" s="432">
        <v>6</v>
      </c>
      <c r="F940" s="750"/>
      <c r="G940" s="433"/>
    </row>
    <row r="941" spans="1:9" s="434" customFormat="1" ht="15" customHeight="1">
      <c r="A941" s="428" t="s">
        <v>1228</v>
      </c>
      <c r="B941" s="429"/>
      <c r="C941" s="430" t="s">
        <v>1229</v>
      </c>
      <c r="D941" s="431" t="s">
        <v>62</v>
      </c>
      <c r="E941" s="432">
        <v>1</v>
      </c>
      <c r="F941" s="750"/>
      <c r="G941" s="433"/>
    </row>
    <row r="942" spans="1:9" s="434" customFormat="1" ht="15" customHeight="1">
      <c r="A942" s="428" t="s">
        <v>1230</v>
      </c>
      <c r="B942" s="429"/>
      <c r="C942" s="430" t="s">
        <v>1231</v>
      </c>
      <c r="D942" s="431" t="s">
        <v>62</v>
      </c>
      <c r="E942" s="432">
        <v>1</v>
      </c>
      <c r="F942" s="750"/>
      <c r="G942" s="433"/>
    </row>
    <row r="943" spans="1:9" s="434" customFormat="1" ht="15" customHeight="1">
      <c r="A943" s="428" t="s">
        <v>1232</v>
      </c>
      <c r="B943" s="429"/>
      <c r="C943" s="430" t="s">
        <v>1233</v>
      </c>
      <c r="D943" s="431" t="s">
        <v>62</v>
      </c>
      <c r="E943" s="432">
        <v>1</v>
      </c>
      <c r="F943" s="750"/>
      <c r="G943" s="433"/>
    </row>
    <row r="944" spans="1:9" s="434" customFormat="1" ht="27" customHeight="1">
      <c r="A944" s="428" t="s">
        <v>1234</v>
      </c>
      <c r="B944" s="429"/>
      <c r="C944" s="430" t="s">
        <v>1235</v>
      </c>
      <c r="D944" s="431" t="s">
        <v>62</v>
      </c>
      <c r="E944" s="432">
        <v>1</v>
      </c>
      <c r="F944" s="750"/>
      <c r="G944" s="433"/>
    </row>
    <row r="945" spans="1:9" s="434" customFormat="1" ht="15" customHeight="1">
      <c r="A945" s="428" t="s">
        <v>1236</v>
      </c>
      <c r="B945" s="429"/>
      <c r="C945" s="430" t="s">
        <v>1237</v>
      </c>
      <c r="D945" s="431" t="s">
        <v>62</v>
      </c>
      <c r="E945" s="432">
        <v>1</v>
      </c>
      <c r="F945" s="750"/>
      <c r="G945" s="433"/>
    </row>
    <row r="946" spans="1:9" s="434" customFormat="1" ht="25.5">
      <c r="A946" s="428" t="s">
        <v>1238</v>
      </c>
      <c r="B946" s="429"/>
      <c r="C946" s="430" t="s">
        <v>1239</v>
      </c>
      <c r="D946" s="431" t="s">
        <v>62</v>
      </c>
      <c r="E946" s="432">
        <v>1</v>
      </c>
      <c r="F946" s="750"/>
      <c r="G946" s="433"/>
    </row>
    <row r="947" spans="1:9" s="434" customFormat="1" ht="15" customHeight="1">
      <c r="A947" s="428" t="s">
        <v>1240</v>
      </c>
      <c r="B947" s="429"/>
      <c r="C947" s="430" t="s">
        <v>1241</v>
      </c>
      <c r="D947" s="431" t="s">
        <v>62</v>
      </c>
      <c r="E947" s="432">
        <v>2</v>
      </c>
      <c r="F947" s="750"/>
      <c r="G947" s="433"/>
    </row>
    <row r="948" spans="1:9" s="196" customFormat="1" ht="15" customHeight="1">
      <c r="A948" s="126" t="s">
        <v>1242</v>
      </c>
      <c r="B948" s="127"/>
      <c r="C948" s="127" t="s">
        <v>1243</v>
      </c>
      <c r="D948" s="427"/>
      <c r="E948" s="427" t="s">
        <v>15</v>
      </c>
      <c r="F948" s="127"/>
      <c r="G948" s="229"/>
      <c r="H948" s="229"/>
      <c r="I948" s="197">
        <f>SUM(G949:G956)</f>
        <v>0</v>
      </c>
    </row>
    <row r="949" spans="1:9" s="447" customFormat="1" ht="25.5">
      <c r="A949" s="496" t="s">
        <v>927</v>
      </c>
      <c r="B949" s="719"/>
      <c r="C949" s="720" t="s">
        <v>1216</v>
      </c>
      <c r="D949" s="344" t="s">
        <v>23</v>
      </c>
      <c r="E949" s="717">
        <v>3</v>
      </c>
      <c r="F949" s="751"/>
      <c r="G949" s="718"/>
    </row>
    <row r="950" spans="1:9" s="447" customFormat="1" ht="15" customHeight="1">
      <c r="A950" s="428" t="s">
        <v>939</v>
      </c>
      <c r="B950" s="445"/>
      <c r="C950" s="446" t="s">
        <v>940</v>
      </c>
      <c r="D950" s="431" t="s">
        <v>153</v>
      </c>
      <c r="E950" s="432">
        <v>10</v>
      </c>
      <c r="F950" s="750"/>
      <c r="G950" s="448"/>
    </row>
    <row r="951" spans="1:9" s="447" customFormat="1" ht="12.75">
      <c r="A951" s="428" t="s">
        <v>1244</v>
      </c>
      <c r="B951" s="445"/>
      <c r="C951" s="446" t="s">
        <v>1245</v>
      </c>
      <c r="D951" s="431" t="s">
        <v>62</v>
      </c>
      <c r="E951" s="432">
        <v>10</v>
      </c>
      <c r="F951" s="750"/>
      <c r="G951" s="448"/>
    </row>
    <row r="952" spans="1:9" s="447" customFormat="1" ht="15" customHeight="1">
      <c r="A952" s="428" t="s">
        <v>1246</v>
      </c>
      <c r="B952" s="445"/>
      <c r="C952" s="446" t="s">
        <v>1247</v>
      </c>
      <c r="D952" s="431" t="s">
        <v>62</v>
      </c>
      <c r="E952" s="432">
        <v>10</v>
      </c>
      <c r="F952" s="750"/>
      <c r="G952" s="448"/>
    </row>
    <row r="953" spans="1:9" s="447" customFormat="1" ht="25.5">
      <c r="A953" s="428" t="s">
        <v>1033</v>
      </c>
      <c r="B953" s="445"/>
      <c r="C953" s="446" t="s">
        <v>1034</v>
      </c>
      <c r="D953" s="431" t="s">
        <v>62</v>
      </c>
      <c r="E953" s="432">
        <v>10</v>
      </c>
      <c r="F953" s="750"/>
      <c r="G953" s="433"/>
    </row>
    <row r="954" spans="1:9" s="447" customFormat="1" ht="15" customHeight="1">
      <c r="A954" s="428" t="s">
        <v>1226</v>
      </c>
      <c r="B954" s="445"/>
      <c r="C954" s="446" t="s">
        <v>1227</v>
      </c>
      <c r="D954" s="431" t="s">
        <v>62</v>
      </c>
      <c r="E954" s="432">
        <v>10</v>
      </c>
      <c r="F954" s="750"/>
      <c r="G954" s="448"/>
    </row>
    <row r="955" spans="1:9" s="447" customFormat="1" ht="15" customHeight="1">
      <c r="A955" s="428" t="s">
        <v>1007</v>
      </c>
      <c r="B955" s="445"/>
      <c r="C955" s="446" t="s">
        <v>1008</v>
      </c>
      <c r="D955" s="431" t="s">
        <v>62</v>
      </c>
      <c r="E955" s="432">
        <v>10</v>
      </c>
      <c r="F955" s="750"/>
      <c r="G955" s="448"/>
    </row>
    <row r="956" spans="1:9" s="447" customFormat="1" ht="15" customHeight="1">
      <c r="A956" s="428" t="s">
        <v>1240</v>
      </c>
      <c r="B956" s="445"/>
      <c r="C956" s="446" t="s">
        <v>1241</v>
      </c>
      <c r="D956" s="431" t="s">
        <v>62</v>
      </c>
      <c r="E956" s="432">
        <v>10</v>
      </c>
      <c r="F956" s="750"/>
      <c r="G956" s="448"/>
    </row>
    <row r="957" spans="1:9" s="196" customFormat="1" ht="15" customHeight="1">
      <c r="A957" s="126" t="s">
        <v>1248</v>
      </c>
      <c r="B957" s="127"/>
      <c r="C957" s="127" t="s">
        <v>1249</v>
      </c>
      <c r="D957" s="427"/>
      <c r="E957" s="427" t="s">
        <v>15</v>
      </c>
      <c r="F957" s="127"/>
      <c r="G957" s="229"/>
      <c r="H957" s="229"/>
      <c r="I957" s="197">
        <f>SUM(G958:G962)</f>
        <v>0</v>
      </c>
    </row>
    <row r="958" spans="1:9" s="447" customFormat="1" ht="15" customHeight="1">
      <c r="A958" s="428" t="s">
        <v>1250</v>
      </c>
      <c r="B958" s="445"/>
      <c r="C958" s="446" t="s">
        <v>1251</v>
      </c>
      <c r="D958" s="431" t="s">
        <v>153</v>
      </c>
      <c r="E958" s="432">
        <v>2900</v>
      </c>
      <c r="F958" s="750"/>
      <c r="G958" s="448"/>
    </row>
    <row r="959" spans="1:9" s="447" customFormat="1" ht="12.75">
      <c r="A959" s="443" t="s">
        <v>1252</v>
      </c>
      <c r="B959" s="445"/>
      <c r="C959" s="449" t="s">
        <v>1253</v>
      </c>
      <c r="D959" s="450" t="s">
        <v>31</v>
      </c>
      <c r="E959" s="432">
        <v>25</v>
      </c>
      <c r="F959" s="750"/>
      <c r="G959" s="448"/>
    </row>
    <row r="960" spans="1:9" s="456" customFormat="1" ht="25.5">
      <c r="A960" s="451" t="s">
        <v>1254</v>
      </c>
      <c r="B960" s="452"/>
      <c r="C960" s="453" t="s">
        <v>1255</v>
      </c>
      <c r="D960" s="454" t="s">
        <v>31</v>
      </c>
      <c r="E960" s="432">
        <v>600</v>
      </c>
      <c r="F960" s="750"/>
      <c r="G960" s="455"/>
    </row>
    <row r="961" spans="1:9" s="456" customFormat="1" ht="24.75" customHeight="1">
      <c r="A961" s="451" t="s">
        <v>1256</v>
      </c>
      <c r="B961" s="452"/>
      <c r="C961" s="457" t="s">
        <v>1257</v>
      </c>
      <c r="D961" s="431" t="s">
        <v>23</v>
      </c>
      <c r="E961" s="432">
        <v>20</v>
      </c>
      <c r="F961" s="750"/>
      <c r="G961" s="455"/>
    </row>
    <row r="962" spans="1:9" s="434" customFormat="1" ht="15" customHeight="1">
      <c r="A962" s="428" t="s">
        <v>512</v>
      </c>
      <c r="B962" s="429"/>
      <c r="C962" s="430" t="s">
        <v>513</v>
      </c>
      <c r="D962" s="431" t="s">
        <v>23</v>
      </c>
      <c r="E962" s="432">
        <v>600</v>
      </c>
      <c r="F962" s="750"/>
      <c r="G962" s="433"/>
    </row>
    <row r="963" spans="1:9" s="196" customFormat="1" ht="15" customHeight="1">
      <c r="A963" s="126" t="s">
        <v>1258</v>
      </c>
      <c r="B963" s="127"/>
      <c r="C963" s="127" t="s">
        <v>1259</v>
      </c>
      <c r="D963" s="427"/>
      <c r="E963" s="427" t="s">
        <v>15</v>
      </c>
      <c r="F963" s="127"/>
      <c r="G963" s="229"/>
      <c r="H963" s="229"/>
      <c r="I963" s="197">
        <f>SUM(G964:G967)</f>
        <v>0</v>
      </c>
    </row>
    <row r="964" spans="1:9" s="246" customFormat="1" ht="27" customHeight="1">
      <c r="A964" s="428" t="s">
        <v>1260</v>
      </c>
      <c r="B964" s="445"/>
      <c r="C964" s="446" t="s">
        <v>1261</v>
      </c>
      <c r="D964" s="431" t="s">
        <v>23</v>
      </c>
      <c r="E964" s="432">
        <v>10</v>
      </c>
      <c r="F964" s="750"/>
      <c r="G964" s="433"/>
    </row>
    <row r="965" spans="1:9" s="246" customFormat="1" ht="15.75">
      <c r="A965" s="443" t="s">
        <v>1262</v>
      </c>
      <c r="B965" s="445"/>
      <c r="C965" s="449" t="s">
        <v>1263</v>
      </c>
      <c r="D965" s="450" t="s">
        <v>23</v>
      </c>
      <c r="E965" s="432">
        <v>2</v>
      </c>
      <c r="F965" s="750"/>
      <c r="G965" s="448"/>
    </row>
    <row r="966" spans="1:9" s="246" customFormat="1" ht="15.75">
      <c r="A966" s="428" t="s">
        <v>1264</v>
      </c>
      <c r="B966" s="445"/>
      <c r="C966" s="446" t="s">
        <v>1265</v>
      </c>
      <c r="D966" s="431" t="s">
        <v>23</v>
      </c>
      <c r="E966" s="432">
        <v>6</v>
      </c>
      <c r="F966" s="750"/>
      <c r="G966" s="448"/>
    </row>
    <row r="967" spans="1:9" s="246" customFormat="1" ht="15.75">
      <c r="A967" s="428" t="s">
        <v>1266</v>
      </c>
      <c r="B967" s="445"/>
      <c r="C967" s="446" t="s">
        <v>1267</v>
      </c>
      <c r="D967" s="431" t="s">
        <v>23</v>
      </c>
      <c r="E967" s="432">
        <v>1.9</v>
      </c>
      <c r="F967" s="750"/>
      <c r="G967" s="448"/>
    </row>
    <row r="968" spans="1:9" s="196" customFormat="1" ht="15" customHeight="1">
      <c r="A968" s="126" t="s">
        <v>1268</v>
      </c>
      <c r="B968" s="127"/>
      <c r="C968" s="127" t="s">
        <v>1269</v>
      </c>
      <c r="D968" s="427"/>
      <c r="E968" s="427" t="s">
        <v>15</v>
      </c>
      <c r="F968" s="127"/>
      <c r="G968" s="229"/>
      <c r="H968" s="229"/>
      <c r="I968" s="197">
        <f>SUM(G969:G1000)</f>
        <v>0</v>
      </c>
    </row>
    <row r="969" spans="1:9" s="447" customFormat="1" ht="12.75">
      <c r="A969" s="428" t="s">
        <v>656</v>
      </c>
      <c r="B969" s="445"/>
      <c r="C969" s="446" t="s">
        <v>657</v>
      </c>
      <c r="D969" s="431" t="s">
        <v>31</v>
      </c>
      <c r="E969" s="432">
        <v>510</v>
      </c>
      <c r="F969" s="750"/>
      <c r="G969" s="448"/>
    </row>
    <row r="970" spans="1:9" s="447" customFormat="1" ht="15" customHeight="1">
      <c r="A970" s="428" t="s">
        <v>1270</v>
      </c>
      <c r="B970" s="445"/>
      <c r="C970" s="446" t="s">
        <v>1271</v>
      </c>
      <c r="D970" s="431" t="s">
        <v>31</v>
      </c>
      <c r="E970" s="432">
        <v>170</v>
      </c>
      <c r="F970" s="750"/>
      <c r="G970" s="448"/>
    </row>
    <row r="971" spans="1:9" s="447" customFormat="1" ht="12.75">
      <c r="A971" s="428" t="s">
        <v>1272</v>
      </c>
      <c r="B971" s="445"/>
      <c r="C971" s="446" t="s">
        <v>1273</v>
      </c>
      <c r="D971" s="431" t="s">
        <v>31</v>
      </c>
      <c r="E971" s="432">
        <v>100</v>
      </c>
      <c r="F971" s="750"/>
      <c r="G971" s="448"/>
    </row>
    <row r="972" spans="1:9" s="447" customFormat="1" ht="15" customHeight="1">
      <c r="A972" s="428" t="s">
        <v>1274</v>
      </c>
      <c r="B972" s="445"/>
      <c r="C972" s="446" t="s">
        <v>1275</v>
      </c>
      <c r="D972" s="431" t="s">
        <v>31</v>
      </c>
      <c r="E972" s="432">
        <v>180</v>
      </c>
      <c r="F972" s="750"/>
      <c r="G972" s="448"/>
    </row>
    <row r="973" spans="1:9" s="447" customFormat="1" ht="15" customHeight="1">
      <c r="A973" s="428" t="s">
        <v>1276</v>
      </c>
      <c r="B973" s="445"/>
      <c r="C973" s="446" t="s">
        <v>1277</v>
      </c>
      <c r="D973" s="431" t="s">
        <v>31</v>
      </c>
      <c r="E973" s="432">
        <v>140</v>
      </c>
      <c r="F973" s="750"/>
      <c r="G973" s="448"/>
    </row>
    <row r="974" spans="1:9" s="447" customFormat="1" ht="15" customHeight="1">
      <c r="A974" s="428" t="s">
        <v>1278</v>
      </c>
      <c r="B974" s="445"/>
      <c r="C974" s="446" t="s">
        <v>1279</v>
      </c>
      <c r="D974" s="431" t="s">
        <v>31</v>
      </c>
      <c r="E974" s="432">
        <v>340</v>
      </c>
      <c r="F974" s="750"/>
      <c r="G974" s="448"/>
    </row>
    <row r="975" spans="1:9" s="447" customFormat="1" ht="15" customHeight="1">
      <c r="A975" s="428" t="s">
        <v>1280</v>
      </c>
      <c r="B975" s="445"/>
      <c r="C975" s="446" t="s">
        <v>1281</v>
      </c>
      <c r="D975" s="431" t="s">
        <v>31</v>
      </c>
      <c r="E975" s="432">
        <v>180</v>
      </c>
      <c r="F975" s="750"/>
      <c r="G975" s="448"/>
    </row>
    <row r="976" spans="1:9" s="447" customFormat="1" ht="15" customHeight="1">
      <c r="A976" s="428" t="s">
        <v>1282</v>
      </c>
      <c r="B976" s="445"/>
      <c r="C976" s="446" t="s">
        <v>1283</v>
      </c>
      <c r="D976" s="431" t="s">
        <v>31</v>
      </c>
      <c r="E976" s="432">
        <v>20</v>
      </c>
      <c r="F976" s="750"/>
      <c r="G976" s="448"/>
    </row>
    <row r="977" spans="1:8" s="447" customFormat="1" ht="15" customHeight="1">
      <c r="A977" s="438" t="s">
        <v>1284</v>
      </c>
      <c r="B977" s="445"/>
      <c r="C977" s="458" t="s">
        <v>1285</v>
      </c>
      <c r="D977" s="431" t="s">
        <v>31</v>
      </c>
      <c r="E977" s="432">
        <v>10</v>
      </c>
      <c r="F977" s="750"/>
      <c r="G977" s="448"/>
    </row>
    <row r="978" spans="1:8" s="447" customFormat="1" ht="15" customHeight="1">
      <c r="A978" s="428" t="s">
        <v>1286</v>
      </c>
      <c r="B978" s="445"/>
      <c r="C978" s="446" t="s">
        <v>1287</v>
      </c>
      <c r="D978" s="431" t="s">
        <v>31</v>
      </c>
      <c r="E978" s="432">
        <v>150</v>
      </c>
      <c r="F978" s="750"/>
      <c r="G978" s="448"/>
    </row>
    <row r="979" spans="1:8" s="447" customFormat="1" ht="15" customHeight="1">
      <c r="A979" s="428" t="s">
        <v>1288</v>
      </c>
      <c r="B979" s="445"/>
      <c r="C979" s="446" t="s">
        <v>1289</v>
      </c>
      <c r="D979" s="431" t="s">
        <v>62</v>
      </c>
      <c r="E979" s="432">
        <v>7</v>
      </c>
      <c r="F979" s="750"/>
      <c r="G979" s="448"/>
    </row>
    <row r="980" spans="1:8" s="447" customFormat="1" ht="15" customHeight="1">
      <c r="A980" s="443" t="s">
        <v>1290</v>
      </c>
      <c r="B980" s="445"/>
      <c r="C980" s="449" t="s">
        <v>1291</v>
      </c>
      <c r="D980" s="431" t="s">
        <v>62</v>
      </c>
      <c r="E980" s="432">
        <v>87</v>
      </c>
      <c r="F980" s="750"/>
      <c r="G980" s="448"/>
      <c r="H980" s="456"/>
    </row>
    <row r="981" spans="1:8" s="456" customFormat="1" ht="12.75">
      <c r="A981" s="451" t="s">
        <v>1292</v>
      </c>
      <c r="B981" s="452"/>
      <c r="C981" s="459" t="s">
        <v>1293</v>
      </c>
      <c r="D981" s="454" t="s">
        <v>62</v>
      </c>
      <c r="E981" s="460">
        <v>6</v>
      </c>
      <c r="F981" s="750"/>
      <c r="G981" s="461"/>
    </row>
    <row r="982" spans="1:8" s="456" customFormat="1" ht="25.5">
      <c r="A982" s="451" t="s">
        <v>1294</v>
      </c>
      <c r="B982" s="452"/>
      <c r="C982" s="459" t="s">
        <v>1295</v>
      </c>
      <c r="D982" s="454" t="s">
        <v>62</v>
      </c>
      <c r="E982" s="460">
        <v>4</v>
      </c>
      <c r="F982" s="750"/>
      <c r="G982" s="455"/>
    </row>
    <row r="983" spans="1:8" s="456" customFormat="1" ht="25.5">
      <c r="A983" s="451" t="s">
        <v>1296</v>
      </c>
      <c r="B983" s="452"/>
      <c r="C983" s="459" t="s">
        <v>1297</v>
      </c>
      <c r="D983" s="454" t="s">
        <v>62</v>
      </c>
      <c r="E983" s="460">
        <v>12</v>
      </c>
      <c r="F983" s="750"/>
      <c r="G983" s="455"/>
    </row>
    <row r="984" spans="1:8" s="456" customFormat="1" ht="25.5">
      <c r="A984" s="496" t="s">
        <v>1298</v>
      </c>
      <c r="B984" s="719"/>
      <c r="C984" s="720" t="s">
        <v>1299</v>
      </c>
      <c r="D984" s="512" t="s">
        <v>62</v>
      </c>
      <c r="E984" s="717">
        <v>2</v>
      </c>
      <c r="F984" s="751"/>
      <c r="G984" s="718"/>
      <c r="H984" s="721"/>
    </row>
    <row r="985" spans="1:8" s="456" customFormat="1" ht="25.5">
      <c r="A985" s="451" t="s">
        <v>1300</v>
      </c>
      <c r="B985" s="452"/>
      <c r="C985" s="459" t="s">
        <v>1301</v>
      </c>
      <c r="D985" s="454" t="s">
        <v>62</v>
      </c>
      <c r="E985" s="460">
        <v>6</v>
      </c>
      <c r="F985" s="750"/>
      <c r="G985" s="455"/>
    </row>
    <row r="986" spans="1:8" s="456" customFormat="1" ht="20.25" customHeight="1">
      <c r="A986" s="451" t="s">
        <v>1302</v>
      </c>
      <c r="B986" s="452"/>
      <c r="C986" s="462" t="s">
        <v>1303</v>
      </c>
      <c r="D986" s="454" t="s">
        <v>62</v>
      </c>
      <c r="E986" s="460">
        <v>1</v>
      </c>
      <c r="F986" s="750"/>
      <c r="G986" s="455"/>
    </row>
    <row r="987" spans="1:8" s="456" customFormat="1" ht="20.25" customHeight="1">
      <c r="A987" s="451" t="s">
        <v>1304</v>
      </c>
      <c r="B987" s="452"/>
      <c r="C987" s="462" t="s">
        <v>1305</v>
      </c>
      <c r="D987" s="454" t="s">
        <v>62</v>
      </c>
      <c r="E987" s="460">
        <v>6</v>
      </c>
      <c r="F987" s="750"/>
      <c r="G987" s="455"/>
    </row>
    <row r="988" spans="1:8" s="456" customFormat="1" ht="25.5">
      <c r="A988" s="451" t="s">
        <v>1306</v>
      </c>
      <c r="B988" s="452"/>
      <c r="C988" s="459" t="s">
        <v>1307</v>
      </c>
      <c r="D988" s="454" t="s">
        <v>31</v>
      </c>
      <c r="E988" s="460">
        <v>510</v>
      </c>
      <c r="F988" s="750"/>
      <c r="G988" s="455"/>
    </row>
    <row r="989" spans="1:8" s="456" customFormat="1" ht="25.5">
      <c r="A989" s="451" t="s">
        <v>1308</v>
      </c>
      <c r="B989" s="452"/>
      <c r="C989" s="459" t="s">
        <v>1309</v>
      </c>
      <c r="D989" s="454" t="s">
        <v>31</v>
      </c>
      <c r="E989" s="460">
        <v>170</v>
      </c>
      <c r="F989" s="750"/>
      <c r="G989" s="455"/>
    </row>
    <row r="990" spans="1:8" s="456" customFormat="1" ht="25.5">
      <c r="A990" s="451" t="s">
        <v>1310</v>
      </c>
      <c r="B990" s="452"/>
      <c r="C990" s="459" t="s">
        <v>1311</v>
      </c>
      <c r="D990" s="454" t="s">
        <v>31</v>
      </c>
      <c r="E990" s="460">
        <v>100</v>
      </c>
      <c r="F990" s="750"/>
      <c r="G990" s="455"/>
    </row>
    <row r="991" spans="1:8" s="456" customFormat="1" ht="25.5" customHeight="1">
      <c r="A991" s="451" t="s">
        <v>1312</v>
      </c>
      <c r="B991" s="452"/>
      <c r="C991" s="453" t="s">
        <v>1313</v>
      </c>
      <c r="D991" s="454" t="s">
        <v>31</v>
      </c>
      <c r="E991" s="460">
        <v>180</v>
      </c>
      <c r="F991" s="750"/>
      <c r="G991" s="455"/>
    </row>
    <row r="992" spans="1:8" s="456" customFormat="1" ht="25.5">
      <c r="A992" s="451" t="s">
        <v>1314</v>
      </c>
      <c r="B992" s="452"/>
      <c r="C992" s="459" t="s">
        <v>1315</v>
      </c>
      <c r="D992" s="454" t="s">
        <v>31</v>
      </c>
      <c r="E992" s="460">
        <v>140</v>
      </c>
      <c r="F992" s="750"/>
      <c r="G992" s="455"/>
    </row>
    <row r="993" spans="1:9" s="456" customFormat="1" ht="25.5">
      <c r="A993" s="451" t="s">
        <v>1316</v>
      </c>
      <c r="B993" s="452"/>
      <c r="C993" s="459" t="s">
        <v>1317</v>
      </c>
      <c r="D993" s="454" t="s">
        <v>31</v>
      </c>
      <c r="E993" s="460">
        <v>340</v>
      </c>
      <c r="F993" s="750"/>
      <c r="G993" s="455"/>
    </row>
    <row r="994" spans="1:9" s="456" customFormat="1" ht="25.5">
      <c r="A994" s="451" t="s">
        <v>1318</v>
      </c>
      <c r="B994" s="452"/>
      <c r="C994" s="459" t="s">
        <v>1319</v>
      </c>
      <c r="D994" s="454" t="s">
        <v>31</v>
      </c>
      <c r="E994" s="460">
        <v>180</v>
      </c>
      <c r="F994" s="750"/>
      <c r="G994" s="455"/>
    </row>
    <row r="995" spans="1:9" s="456" customFormat="1" ht="25.5">
      <c r="A995" s="451" t="s">
        <v>1320</v>
      </c>
      <c r="B995" s="452"/>
      <c r="C995" s="459" t="s">
        <v>1321</v>
      </c>
      <c r="D995" s="454" t="s">
        <v>31</v>
      </c>
      <c r="E995" s="460">
        <v>20</v>
      </c>
      <c r="F995" s="750"/>
      <c r="G995" s="455"/>
    </row>
    <row r="996" spans="1:9" s="464" customFormat="1" ht="25.5" customHeight="1">
      <c r="A996" s="451" t="s">
        <v>1322</v>
      </c>
      <c r="B996" s="463"/>
      <c r="C996" s="462" t="s">
        <v>1323</v>
      </c>
      <c r="D996" s="454" t="s">
        <v>31</v>
      </c>
      <c r="E996" s="460">
        <v>10</v>
      </c>
      <c r="F996" s="750"/>
      <c r="G996" s="455"/>
    </row>
    <row r="997" spans="1:9" s="467" customFormat="1" ht="25.5" customHeight="1">
      <c r="A997" s="451" t="s">
        <v>1254</v>
      </c>
      <c r="B997" s="465"/>
      <c r="C997" s="457" t="s">
        <v>1255</v>
      </c>
      <c r="D997" s="454" t="s">
        <v>31</v>
      </c>
      <c r="E997" s="460">
        <v>150</v>
      </c>
      <c r="F997" s="750"/>
      <c r="G997" s="466"/>
    </row>
    <row r="998" spans="1:9" s="456" customFormat="1" ht="15" customHeight="1">
      <c r="A998" s="451" t="s">
        <v>1324</v>
      </c>
      <c r="B998" s="452"/>
      <c r="C998" s="459" t="s">
        <v>1325</v>
      </c>
      <c r="D998" s="454" t="s">
        <v>23</v>
      </c>
      <c r="E998" s="460">
        <v>220</v>
      </c>
      <c r="F998" s="750"/>
      <c r="G998" s="461"/>
    </row>
    <row r="999" spans="1:9" s="456" customFormat="1" ht="15" customHeight="1">
      <c r="A999" s="451" t="s">
        <v>1250</v>
      </c>
      <c r="B999" s="452"/>
      <c r="C999" s="459" t="s">
        <v>1251</v>
      </c>
      <c r="D999" s="454" t="s">
        <v>153</v>
      </c>
      <c r="E999" s="460">
        <v>2072</v>
      </c>
      <c r="F999" s="750"/>
      <c r="G999" s="461"/>
    </row>
    <row r="1000" spans="1:9" s="456" customFormat="1" ht="15" customHeight="1">
      <c r="A1000" s="451" t="s">
        <v>512</v>
      </c>
      <c r="B1000" s="452"/>
      <c r="C1000" s="459" t="s">
        <v>513</v>
      </c>
      <c r="D1000" s="454" t="s">
        <v>23</v>
      </c>
      <c r="E1000" s="460">
        <v>370</v>
      </c>
      <c r="F1000" s="750"/>
      <c r="G1000" s="461"/>
    </row>
    <row r="1001" spans="1:9" s="196" customFormat="1" ht="15" customHeight="1">
      <c r="A1001" s="126" t="s">
        <v>1326</v>
      </c>
      <c r="B1001" s="127"/>
      <c r="C1001" s="127" t="s">
        <v>1327</v>
      </c>
      <c r="D1001" s="427"/>
      <c r="E1001" s="427" t="s">
        <v>15</v>
      </c>
      <c r="F1001" s="127"/>
      <c r="G1001" s="229"/>
      <c r="H1001" s="229"/>
      <c r="I1001" s="197">
        <f>SUM(G1002:G1013)</f>
        <v>0</v>
      </c>
    </row>
    <row r="1002" spans="1:9" s="246" customFormat="1" ht="26.25">
      <c r="A1002" s="428" t="s">
        <v>1328</v>
      </c>
      <c r="B1002" s="445"/>
      <c r="C1002" s="446" t="s">
        <v>1329</v>
      </c>
      <c r="D1002" s="431" t="s">
        <v>62</v>
      </c>
      <c r="E1002" s="432">
        <v>3</v>
      </c>
      <c r="F1002" s="750"/>
      <c r="G1002" s="433"/>
    </row>
    <row r="1003" spans="1:9" s="246" customFormat="1" ht="15.75">
      <c r="A1003" s="428" t="s">
        <v>1330</v>
      </c>
      <c r="B1003" s="445"/>
      <c r="C1003" s="446" t="s">
        <v>1331</v>
      </c>
      <c r="D1003" s="431" t="s">
        <v>62</v>
      </c>
      <c r="E1003" s="432">
        <v>6</v>
      </c>
      <c r="F1003" s="750"/>
      <c r="G1003" s="448"/>
    </row>
    <row r="1004" spans="1:9" s="246" customFormat="1" ht="15.75">
      <c r="A1004" s="428" t="s">
        <v>1332</v>
      </c>
      <c r="B1004" s="445"/>
      <c r="C1004" s="446" t="s">
        <v>1333</v>
      </c>
      <c r="D1004" s="431" t="s">
        <v>62</v>
      </c>
      <c r="E1004" s="432">
        <v>1</v>
      </c>
      <c r="F1004" s="750"/>
      <c r="G1004" s="448"/>
    </row>
    <row r="1005" spans="1:9" s="246" customFormat="1" ht="15.75">
      <c r="A1005" s="428" t="s">
        <v>1334</v>
      </c>
      <c r="B1005" s="445"/>
      <c r="C1005" s="446" t="s">
        <v>1335</v>
      </c>
      <c r="D1005" s="431" t="s">
        <v>62</v>
      </c>
      <c r="E1005" s="432">
        <v>1</v>
      </c>
      <c r="F1005" s="750"/>
      <c r="G1005" s="448"/>
    </row>
    <row r="1006" spans="1:9" s="246" customFormat="1" ht="15.75">
      <c r="A1006" s="428" t="s">
        <v>1336</v>
      </c>
      <c r="B1006" s="445"/>
      <c r="C1006" s="446" t="s">
        <v>1337</v>
      </c>
      <c r="D1006" s="431" t="s">
        <v>62</v>
      </c>
      <c r="E1006" s="432">
        <v>3</v>
      </c>
      <c r="F1006" s="750"/>
      <c r="G1006" s="448"/>
    </row>
    <row r="1007" spans="1:9" s="246" customFormat="1" ht="26.25">
      <c r="A1007" s="428" t="s">
        <v>1338</v>
      </c>
      <c r="B1007" s="445"/>
      <c r="C1007" s="446" t="s">
        <v>1339</v>
      </c>
      <c r="D1007" s="431" t="s">
        <v>62</v>
      </c>
      <c r="E1007" s="432">
        <v>3</v>
      </c>
      <c r="F1007" s="750"/>
      <c r="G1007" s="468"/>
    </row>
    <row r="1008" spans="1:9" s="246" customFormat="1" ht="15.75">
      <c r="A1008" s="428" t="s">
        <v>1340</v>
      </c>
      <c r="B1008" s="445"/>
      <c r="C1008" s="446" t="s">
        <v>1341</v>
      </c>
      <c r="D1008" s="431" t="s">
        <v>62</v>
      </c>
      <c r="E1008" s="432">
        <v>3</v>
      </c>
      <c r="F1008" s="750"/>
      <c r="G1008" s="448"/>
    </row>
    <row r="1009" spans="1:9" s="246" customFormat="1" ht="15.75">
      <c r="A1009" s="428" t="s">
        <v>1342</v>
      </c>
      <c r="B1009" s="445"/>
      <c r="C1009" s="446" t="s">
        <v>1343</v>
      </c>
      <c r="D1009" s="431" t="s">
        <v>62</v>
      </c>
      <c r="E1009" s="432">
        <v>3</v>
      </c>
      <c r="F1009" s="750"/>
      <c r="G1009" s="448"/>
    </row>
    <row r="1010" spans="1:9" s="246" customFormat="1" ht="15.75">
      <c r="A1010" s="428" t="s">
        <v>1344</v>
      </c>
      <c r="B1010" s="445"/>
      <c r="C1010" s="446" t="s">
        <v>1345</v>
      </c>
      <c r="D1010" s="431" t="s">
        <v>62</v>
      </c>
      <c r="E1010" s="432">
        <v>87</v>
      </c>
      <c r="F1010" s="750"/>
      <c r="G1010" s="448"/>
    </row>
    <row r="1011" spans="1:9" s="246" customFormat="1" ht="26.25">
      <c r="A1011" s="428" t="s">
        <v>1346</v>
      </c>
      <c r="B1011" s="445"/>
      <c r="C1011" s="446" t="s">
        <v>1347</v>
      </c>
      <c r="D1011" s="431" t="s">
        <v>62</v>
      </c>
      <c r="E1011" s="432">
        <v>1</v>
      </c>
      <c r="F1011" s="750"/>
      <c r="G1011" s="433"/>
    </row>
    <row r="1012" spans="1:9" s="246" customFormat="1" ht="15.75">
      <c r="A1012" s="428" t="s">
        <v>1348</v>
      </c>
      <c r="B1012" s="445"/>
      <c r="C1012" s="446" t="s">
        <v>1349</v>
      </c>
      <c r="D1012" s="431" t="s">
        <v>62</v>
      </c>
      <c r="E1012" s="432">
        <v>1</v>
      </c>
      <c r="F1012" s="750"/>
      <c r="G1012" s="448"/>
    </row>
    <row r="1013" spans="1:9" s="246" customFormat="1" ht="15.75">
      <c r="A1013" s="428" t="s">
        <v>1350</v>
      </c>
      <c r="B1013" s="445"/>
      <c r="C1013" s="446" t="s">
        <v>1351</v>
      </c>
      <c r="D1013" s="431" t="s">
        <v>62</v>
      </c>
      <c r="E1013" s="432">
        <v>1</v>
      </c>
      <c r="F1013" s="750"/>
      <c r="G1013" s="448"/>
    </row>
    <row r="1014" spans="1:9" s="196" customFormat="1" ht="15" customHeight="1">
      <c r="A1014" s="126" t="s">
        <v>1352</v>
      </c>
      <c r="B1014" s="127"/>
      <c r="C1014" s="127" t="s">
        <v>1353</v>
      </c>
      <c r="D1014" s="427"/>
      <c r="E1014" s="427" t="s">
        <v>15</v>
      </c>
      <c r="F1014" s="127"/>
      <c r="G1014" s="229"/>
      <c r="H1014" s="229"/>
      <c r="I1014" s="197">
        <f>SUM(G1015:G1027)</f>
        <v>0</v>
      </c>
    </row>
    <row r="1015" spans="1:9" s="246" customFormat="1" ht="26.25">
      <c r="A1015" s="428" t="s">
        <v>1354</v>
      </c>
      <c r="B1015" s="445"/>
      <c r="C1015" s="446" t="s">
        <v>1355</v>
      </c>
      <c r="D1015" s="431" t="s">
        <v>31</v>
      </c>
      <c r="E1015" s="432">
        <v>1600</v>
      </c>
      <c r="F1015" s="750"/>
      <c r="G1015" s="468"/>
    </row>
    <row r="1016" spans="1:9" s="246" customFormat="1" ht="26.25">
      <c r="A1016" s="428" t="s">
        <v>1356</v>
      </c>
      <c r="B1016" s="445"/>
      <c r="C1016" s="446" t="s">
        <v>1357</v>
      </c>
      <c r="D1016" s="431" t="s">
        <v>31</v>
      </c>
      <c r="E1016" s="432">
        <v>800</v>
      </c>
      <c r="F1016" s="750"/>
      <c r="G1016" s="468"/>
    </row>
    <row r="1017" spans="1:9" s="246" customFormat="1" ht="26.25">
      <c r="A1017" s="428" t="s">
        <v>1358</v>
      </c>
      <c r="B1017" s="445"/>
      <c r="C1017" s="446" t="s">
        <v>1359</v>
      </c>
      <c r="D1017" s="431" t="s">
        <v>31</v>
      </c>
      <c r="E1017" s="432">
        <v>60</v>
      </c>
      <c r="F1017" s="750"/>
      <c r="G1017" s="468"/>
    </row>
    <row r="1018" spans="1:9" s="246" customFormat="1" ht="26.25">
      <c r="A1018" s="428" t="s">
        <v>1360</v>
      </c>
      <c r="B1018" s="445"/>
      <c r="C1018" s="446" t="s">
        <v>1361</v>
      </c>
      <c r="D1018" s="431" t="s">
        <v>31</v>
      </c>
      <c r="E1018" s="432">
        <v>80</v>
      </c>
      <c r="F1018" s="750"/>
      <c r="G1018" s="468"/>
    </row>
    <row r="1019" spans="1:9" s="246" customFormat="1" ht="26.25">
      <c r="A1019" s="428" t="s">
        <v>1362</v>
      </c>
      <c r="B1019" s="445"/>
      <c r="C1019" s="446" t="s">
        <v>1363</v>
      </c>
      <c r="D1019" s="431" t="s">
        <v>31</v>
      </c>
      <c r="E1019" s="432">
        <v>120</v>
      </c>
      <c r="F1019" s="750"/>
      <c r="G1019" s="468"/>
    </row>
    <row r="1020" spans="1:9" s="246" customFormat="1" ht="15" customHeight="1">
      <c r="A1020" s="428" t="s">
        <v>1364</v>
      </c>
      <c r="B1020" s="445"/>
      <c r="C1020" s="446" t="s">
        <v>1365</v>
      </c>
      <c r="D1020" s="431" t="s">
        <v>31</v>
      </c>
      <c r="E1020" s="432">
        <v>240</v>
      </c>
      <c r="F1020" s="750"/>
      <c r="G1020" s="448"/>
    </row>
    <row r="1021" spans="1:9" s="246" customFormat="1" ht="15" customHeight="1">
      <c r="A1021" s="428" t="s">
        <v>73</v>
      </c>
      <c r="B1021" s="445"/>
      <c r="C1021" s="446" t="s">
        <v>74</v>
      </c>
      <c r="D1021" s="431" t="s">
        <v>31</v>
      </c>
      <c r="E1021" s="432">
        <v>86</v>
      </c>
      <c r="F1021" s="750"/>
      <c r="G1021" s="448"/>
    </row>
    <row r="1022" spans="1:9" s="246" customFormat="1" ht="15" customHeight="1">
      <c r="A1022" s="428" t="s">
        <v>1138</v>
      </c>
      <c r="B1022" s="445"/>
      <c r="C1022" s="446" t="s">
        <v>1139</v>
      </c>
      <c r="D1022" s="431" t="s">
        <v>31</v>
      </c>
      <c r="E1022" s="432">
        <v>62</v>
      </c>
      <c r="F1022" s="750"/>
      <c r="G1022" s="448"/>
    </row>
    <row r="1023" spans="1:9" s="246" customFormat="1" ht="15" customHeight="1">
      <c r="A1023" s="428" t="s">
        <v>104</v>
      </c>
      <c r="B1023" s="445"/>
      <c r="C1023" s="446" t="s">
        <v>105</v>
      </c>
      <c r="D1023" s="431" t="s">
        <v>31</v>
      </c>
      <c r="E1023" s="432">
        <v>12</v>
      </c>
      <c r="F1023" s="750"/>
      <c r="G1023" s="448"/>
    </row>
    <row r="1024" spans="1:9" s="246" customFormat="1" ht="15" customHeight="1">
      <c r="A1024" s="428" t="s">
        <v>1366</v>
      </c>
      <c r="B1024" s="445"/>
      <c r="C1024" s="446" t="s">
        <v>1367</v>
      </c>
      <c r="D1024" s="431" t="s">
        <v>31</v>
      </c>
      <c r="E1024" s="432">
        <v>42</v>
      </c>
      <c r="F1024" s="750"/>
      <c r="G1024" s="448"/>
    </row>
    <row r="1025" spans="1:9" s="246" customFormat="1" ht="15" customHeight="1">
      <c r="A1025" s="428" t="s">
        <v>1368</v>
      </c>
      <c r="B1025" s="445"/>
      <c r="C1025" s="446" t="s">
        <v>1369</v>
      </c>
      <c r="D1025" s="431" t="s">
        <v>31</v>
      </c>
      <c r="E1025" s="432">
        <v>16</v>
      </c>
      <c r="F1025" s="750"/>
      <c r="G1025" s="448"/>
    </row>
    <row r="1026" spans="1:9" s="246" customFormat="1" ht="15" customHeight="1">
      <c r="A1026" s="428" t="s">
        <v>1370</v>
      </c>
      <c r="B1026" s="445"/>
      <c r="C1026" s="446" t="s">
        <v>1371</v>
      </c>
      <c r="D1026" s="431" t="s">
        <v>31</v>
      </c>
      <c r="E1026" s="432">
        <v>18</v>
      </c>
      <c r="F1026" s="750"/>
      <c r="G1026" s="448"/>
    </row>
    <row r="1027" spans="1:9" s="246" customFormat="1" ht="15" customHeight="1">
      <c r="A1027" s="428" t="s">
        <v>1372</v>
      </c>
      <c r="B1027" s="445"/>
      <c r="C1027" s="446" t="s">
        <v>1373</v>
      </c>
      <c r="D1027" s="431" t="s">
        <v>31</v>
      </c>
      <c r="E1027" s="432">
        <v>32</v>
      </c>
      <c r="F1027" s="750"/>
      <c r="G1027" s="448"/>
    </row>
    <row r="1028" spans="1:9" s="196" customFormat="1" ht="15" customHeight="1">
      <c r="A1028" s="126" t="s">
        <v>1374</v>
      </c>
      <c r="B1028" s="127"/>
      <c r="C1028" s="127" t="s">
        <v>1375</v>
      </c>
      <c r="D1028" s="427"/>
      <c r="E1028" s="427" t="s">
        <v>15</v>
      </c>
      <c r="F1028" s="127"/>
      <c r="G1028" s="229"/>
      <c r="H1028" s="229"/>
      <c r="I1028" s="197">
        <f>SUM(G1029:G1030)</f>
        <v>0</v>
      </c>
    </row>
    <row r="1029" spans="1:9" s="246" customFormat="1" ht="18" customHeight="1">
      <c r="A1029" s="443" t="s">
        <v>562</v>
      </c>
      <c r="B1029" s="241"/>
      <c r="C1029" s="449" t="s">
        <v>563</v>
      </c>
      <c r="D1029" s="431" t="s">
        <v>31</v>
      </c>
      <c r="E1029" s="432">
        <v>600</v>
      </c>
      <c r="F1029" s="750"/>
      <c r="G1029" s="433"/>
    </row>
    <row r="1030" spans="1:9" s="246" customFormat="1" ht="25.5">
      <c r="A1030" s="443" t="s">
        <v>1314</v>
      </c>
      <c r="B1030" s="241"/>
      <c r="C1030" s="449" t="s">
        <v>1315</v>
      </c>
      <c r="D1030" s="431" t="s">
        <v>31</v>
      </c>
      <c r="E1030" s="432">
        <v>600</v>
      </c>
      <c r="F1030" s="750"/>
      <c r="G1030" s="433"/>
    </row>
    <row r="1031" spans="1:9" s="198" customFormat="1" ht="15" customHeight="1">
      <c r="A1031" s="126" t="s">
        <v>1376</v>
      </c>
      <c r="B1031" s="127"/>
      <c r="C1031" s="127" t="s">
        <v>1377</v>
      </c>
      <c r="D1031" s="427"/>
      <c r="E1031" s="427" t="s">
        <v>15</v>
      </c>
      <c r="F1031" s="127"/>
      <c r="G1031" s="229"/>
      <c r="H1031" s="229"/>
      <c r="I1031" s="197">
        <f>SUM(G1032:G1042)</f>
        <v>0</v>
      </c>
    </row>
    <row r="1032" spans="1:9" s="473" customFormat="1" ht="15" customHeight="1">
      <c r="A1032" s="451" t="s">
        <v>604</v>
      </c>
      <c r="B1032" s="459"/>
      <c r="C1032" s="469" t="s">
        <v>1378</v>
      </c>
      <c r="D1032" s="470" t="s">
        <v>23</v>
      </c>
      <c r="E1032" s="471">
        <v>113.42</v>
      </c>
      <c r="F1032" s="750"/>
      <c r="G1032" s="472"/>
    </row>
    <row r="1033" spans="1:9" s="473" customFormat="1" ht="15" customHeight="1">
      <c r="A1033" s="451" t="s">
        <v>469</v>
      </c>
      <c r="B1033" s="459"/>
      <c r="C1033" s="469" t="s">
        <v>1379</v>
      </c>
      <c r="D1033" s="470" t="s">
        <v>37</v>
      </c>
      <c r="E1033" s="470">
        <v>2.56</v>
      </c>
      <c r="F1033" s="750"/>
      <c r="G1033" s="472"/>
    </row>
    <row r="1034" spans="1:9" s="473" customFormat="1" ht="15" customHeight="1">
      <c r="A1034" s="451" t="s">
        <v>297</v>
      </c>
      <c r="B1034" s="459"/>
      <c r="C1034" s="474" t="s">
        <v>298</v>
      </c>
      <c r="D1034" s="470" t="s">
        <v>23</v>
      </c>
      <c r="E1034" s="470">
        <v>190</v>
      </c>
      <c r="F1034" s="750"/>
      <c r="G1034" s="472"/>
    </row>
    <row r="1035" spans="1:9" s="473" customFormat="1" ht="15" customHeight="1">
      <c r="A1035" s="451" t="s">
        <v>613</v>
      </c>
      <c r="B1035" s="459"/>
      <c r="C1035" s="474" t="s">
        <v>480</v>
      </c>
      <c r="D1035" s="470" t="s">
        <v>23</v>
      </c>
      <c r="E1035" s="470">
        <v>190</v>
      </c>
      <c r="F1035" s="750"/>
      <c r="G1035" s="472"/>
    </row>
    <row r="1036" spans="1:9" s="473" customFormat="1" ht="15" customHeight="1">
      <c r="A1036" s="451" t="s">
        <v>481</v>
      </c>
      <c r="B1036" s="459"/>
      <c r="C1036" s="474" t="s">
        <v>482</v>
      </c>
      <c r="D1036" s="470" t="s">
        <v>23</v>
      </c>
      <c r="E1036" s="470">
        <v>190</v>
      </c>
      <c r="F1036" s="750"/>
      <c r="G1036" s="472"/>
    </row>
    <row r="1037" spans="1:9" s="473" customFormat="1" ht="26.25" customHeight="1">
      <c r="A1037" s="451" t="s">
        <v>1380</v>
      </c>
      <c r="B1037" s="459"/>
      <c r="C1037" s="459" t="s">
        <v>1381</v>
      </c>
      <c r="D1037" s="475" t="s">
        <v>23</v>
      </c>
      <c r="E1037" s="475">
        <v>183.07</v>
      </c>
      <c r="F1037" s="750"/>
      <c r="G1037" s="472"/>
    </row>
    <row r="1038" spans="1:9" s="473" customFormat="1" ht="15" customHeight="1">
      <c r="A1038" s="451" t="s">
        <v>1382</v>
      </c>
      <c r="B1038" s="459"/>
      <c r="C1038" s="469" t="s">
        <v>1383</v>
      </c>
      <c r="D1038" s="470" t="s">
        <v>37</v>
      </c>
      <c r="E1038" s="470">
        <v>1.496</v>
      </c>
      <c r="F1038" s="750"/>
      <c r="G1038" s="472"/>
    </row>
    <row r="1039" spans="1:9" s="473" customFormat="1" ht="15" customHeight="1">
      <c r="A1039" s="451" t="s">
        <v>454</v>
      </c>
      <c r="B1039" s="459"/>
      <c r="C1039" s="469" t="s">
        <v>455</v>
      </c>
      <c r="D1039" s="470" t="s">
        <v>37</v>
      </c>
      <c r="E1039" s="470">
        <v>1.1919999999999999</v>
      </c>
      <c r="F1039" s="750"/>
      <c r="G1039" s="472"/>
    </row>
    <row r="1040" spans="1:9" s="473" customFormat="1" ht="15" customHeight="1">
      <c r="A1040" s="451" t="s">
        <v>442</v>
      </c>
      <c r="B1040" s="459"/>
      <c r="C1040" s="459" t="s">
        <v>1384</v>
      </c>
      <c r="D1040" s="470" t="s">
        <v>37</v>
      </c>
      <c r="E1040" s="470">
        <v>27.02</v>
      </c>
      <c r="F1040" s="750"/>
      <c r="G1040" s="472"/>
    </row>
    <row r="1041" spans="1:11" s="473" customFormat="1" ht="28.5" customHeight="1">
      <c r="A1041" s="451" t="s">
        <v>1385</v>
      </c>
      <c r="B1041" s="459"/>
      <c r="C1041" s="459" t="s">
        <v>1386</v>
      </c>
      <c r="D1041" s="475" t="s">
        <v>31</v>
      </c>
      <c r="E1041" s="475">
        <v>51.32</v>
      </c>
      <c r="F1041" s="750"/>
      <c r="G1041" s="472"/>
    </row>
    <row r="1042" spans="1:11" s="473" customFormat="1" ht="15" customHeight="1">
      <c r="A1042" s="451" t="s">
        <v>438</v>
      </c>
      <c r="B1042" s="459"/>
      <c r="C1042" s="469" t="s">
        <v>439</v>
      </c>
      <c r="D1042" s="470" t="s">
        <v>37</v>
      </c>
      <c r="E1042" s="470">
        <v>5.14</v>
      </c>
      <c r="F1042" s="750"/>
      <c r="G1042" s="472"/>
    </row>
    <row r="1043" spans="1:11" s="477" customFormat="1" ht="15" customHeight="1">
      <c r="A1043" s="290" t="s">
        <v>1387</v>
      </c>
      <c r="B1043" s="285"/>
      <c r="C1043" s="285" t="s">
        <v>1388</v>
      </c>
      <c r="D1043" s="285"/>
      <c r="E1043" s="285"/>
      <c r="F1043" s="285"/>
      <c r="G1043" s="306"/>
      <c r="H1043" s="229"/>
      <c r="I1043" s="476">
        <f>SUM(G1044:G1045)</f>
        <v>0</v>
      </c>
    </row>
    <row r="1044" spans="1:11" ht="15.75">
      <c r="A1044" s="478" t="s">
        <v>1389</v>
      </c>
      <c r="B1044" s="383"/>
      <c r="C1044" s="479" t="s">
        <v>1390</v>
      </c>
      <c r="D1044" s="480" t="s">
        <v>20</v>
      </c>
      <c r="E1044" s="244">
        <v>88.27</v>
      </c>
      <c r="F1044" s="750"/>
      <c r="G1044" s="472"/>
      <c r="H1044" s="338"/>
      <c r="I1044" s="328"/>
      <c r="J1044" s="183"/>
      <c r="K1044" s="12"/>
    </row>
    <row r="1045" spans="1:11" ht="16.5" thickBot="1">
      <c r="A1045" s="745" t="s">
        <v>1391</v>
      </c>
      <c r="B1045" s="496"/>
      <c r="C1045" s="746" t="s">
        <v>1392</v>
      </c>
      <c r="D1045" s="747" t="s">
        <v>20</v>
      </c>
      <c r="E1045" s="748">
        <v>149</v>
      </c>
      <c r="F1045" s="755"/>
      <c r="G1045" s="749"/>
      <c r="H1045" s="338"/>
      <c r="I1045" s="328"/>
      <c r="J1045" s="183"/>
      <c r="K1045" s="12"/>
    </row>
    <row r="1046" spans="1:11" ht="24.75" customHeight="1" thickBot="1">
      <c r="A1046" s="761" t="s">
        <v>1393</v>
      </c>
      <c r="B1046" s="762"/>
      <c r="C1046" s="762"/>
      <c r="D1046" s="762"/>
      <c r="E1046" s="762"/>
      <c r="F1046" s="762"/>
      <c r="G1046" s="762"/>
      <c r="H1046" s="762"/>
      <c r="I1046" s="763"/>
      <c r="J1046" s="310">
        <f>J9+J126+J188+J910+J912</f>
        <v>0</v>
      </c>
      <c r="K1046" s="308" t="e">
        <f>SUM(K9:K1045)</f>
        <v>#DIV/0!</v>
      </c>
    </row>
    <row r="1047" spans="1:11" ht="26.25" customHeight="1" thickBot="1">
      <c r="A1047" s="764" t="s">
        <v>1394</v>
      </c>
      <c r="B1047" s="765"/>
      <c r="C1047" s="765"/>
      <c r="D1047" s="765"/>
      <c r="E1047" s="765"/>
      <c r="F1047" s="765"/>
      <c r="G1047" s="765"/>
      <c r="H1047" s="765"/>
      <c r="I1047" s="766"/>
      <c r="J1047" s="311">
        <f>J1046*1.21</f>
        <v>0</v>
      </c>
      <c r="K1047" s="309"/>
    </row>
  </sheetData>
  <mergeCells count="28">
    <mergeCell ref="Y226:Z226"/>
    <mergeCell ref="S227:X227"/>
    <mergeCell ref="C4:G4"/>
    <mergeCell ref="C5:F5"/>
    <mergeCell ref="C6:F6"/>
    <mergeCell ref="A7:G7"/>
    <mergeCell ref="B19:E19"/>
    <mergeCell ref="B69:E69"/>
    <mergeCell ref="F69:G69"/>
    <mergeCell ref="H360:H361"/>
    <mergeCell ref="B127:C127"/>
    <mergeCell ref="B140:C140"/>
    <mergeCell ref="B160:C160"/>
    <mergeCell ref="S226:X226"/>
    <mergeCell ref="S246:X246"/>
    <mergeCell ref="S256:X256"/>
    <mergeCell ref="H275:H276"/>
    <mergeCell ref="H277:H278"/>
    <mergeCell ref="H352:H353"/>
    <mergeCell ref="B690:C690"/>
    <mergeCell ref="A1046:I1046"/>
    <mergeCell ref="A1047:I1047"/>
    <mergeCell ref="H362:H363"/>
    <mergeCell ref="H536:H537"/>
    <mergeCell ref="H568:H569"/>
    <mergeCell ref="H612:H613"/>
    <mergeCell ref="H644:H645"/>
    <mergeCell ref="B672:C672"/>
  </mergeCells>
  <pageMargins left="0.51181102362204722" right="0.26" top="0.78740157480314965" bottom="0.71" header="0.31496062992125984" footer="0.31496062992125984"/>
  <pageSetup paperSize="9" scale="57" orientation="landscape" r:id="rId1"/>
  <rowBreaks count="1" manualBreakCount="1">
    <brk id="68" max="16383" man="1"/>
  </rowBreaks>
  <colBreaks count="1" manualBreakCount="1">
    <brk id="11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037"/>
  <sheetViews>
    <sheetView tabSelected="1" view="pageBreakPreview" topLeftCell="A127" zoomScale="115" zoomScaleSheetLayoutView="115" workbookViewId="0">
      <selection activeCell="K188" sqref="K188"/>
    </sheetView>
  </sheetViews>
  <sheetFormatPr defaultColWidth="9" defaultRowHeight="14.25"/>
  <cols>
    <col min="1" max="1" width="10.125" style="177" customWidth="1"/>
    <col min="2" max="2" width="1.625" style="120" customWidth="1"/>
    <col min="3" max="3" width="60.625" style="178" customWidth="1"/>
    <col min="4" max="4" width="7.5" style="179" customWidth="1"/>
    <col min="5" max="5" width="12.875" style="80" customWidth="1"/>
    <col min="6" max="6" width="18" style="180" customWidth="1"/>
    <col min="7" max="8" width="19.5" style="80" customWidth="1"/>
    <col min="9" max="9" width="19.375" style="80" customWidth="1"/>
    <col min="10" max="10" width="20" style="80" customWidth="1"/>
    <col min="11" max="11" width="12.125" style="183" customWidth="1"/>
    <col min="12" max="12" width="10.625" style="12" customWidth="1"/>
    <col min="13" max="13" width="12.375" style="12" customWidth="1"/>
    <col min="14" max="16384" width="9" style="12"/>
  </cols>
  <sheetData>
    <row r="1" spans="1:14" ht="63.75" customHeight="1">
      <c r="A1" s="6"/>
      <c r="B1" s="7"/>
      <c r="C1" s="8"/>
      <c r="D1" s="9"/>
      <c r="E1" s="10"/>
      <c r="F1" s="11"/>
      <c r="G1" s="10"/>
      <c r="H1" s="10"/>
      <c r="I1" s="10"/>
      <c r="J1" s="10"/>
      <c r="K1" s="184"/>
    </row>
    <row r="2" spans="1:14" ht="25.5" customHeight="1">
      <c r="A2" s="13"/>
      <c r="B2" s="14"/>
      <c r="C2" s="182" t="s">
        <v>0</v>
      </c>
      <c r="D2" s="3"/>
      <c r="E2" s="15"/>
      <c r="F2" s="16"/>
      <c r="G2" s="15"/>
      <c r="H2" s="15"/>
      <c r="I2" s="15"/>
      <c r="J2" s="15"/>
      <c r="K2" s="185"/>
    </row>
    <row r="3" spans="1:14" ht="9.75" customHeight="1">
      <c r="A3" s="13"/>
      <c r="B3" s="14"/>
      <c r="C3" s="17"/>
      <c r="D3" s="18"/>
      <c r="E3" s="15"/>
      <c r="F3" s="16"/>
      <c r="G3" s="15"/>
      <c r="H3" s="15"/>
      <c r="I3" s="15"/>
      <c r="J3" s="15"/>
      <c r="K3" s="185"/>
    </row>
    <row r="4" spans="1:14" ht="27" customHeight="1">
      <c r="A4" s="13"/>
      <c r="B4" s="19"/>
      <c r="C4" s="780" t="s">
        <v>1</v>
      </c>
      <c r="D4" s="780"/>
      <c r="E4" s="780"/>
      <c r="F4" s="780"/>
      <c r="G4" s="780"/>
      <c r="H4" s="756"/>
      <c r="I4" s="3"/>
      <c r="J4" s="3"/>
      <c r="K4" s="186"/>
    </row>
    <row r="5" spans="1:14" ht="27" customHeight="1">
      <c r="A5" s="13"/>
      <c r="B5" s="19"/>
      <c r="C5" s="781" t="s">
        <v>2</v>
      </c>
      <c r="D5" s="781"/>
      <c r="E5" s="781"/>
      <c r="F5" s="781"/>
      <c r="G5" s="756"/>
      <c r="H5" s="756"/>
      <c r="I5" s="3"/>
      <c r="J5" s="3"/>
      <c r="K5" s="186"/>
    </row>
    <row r="6" spans="1:14" ht="36.75" customHeight="1" thickBot="1">
      <c r="A6" s="20"/>
      <c r="B6" s="21"/>
      <c r="C6" s="782"/>
      <c r="D6" s="782"/>
      <c r="E6" s="782"/>
      <c r="F6" s="782"/>
      <c r="G6" s="187"/>
      <c r="H6" s="187"/>
      <c r="I6" s="188"/>
      <c r="J6" s="188"/>
      <c r="K6" s="189"/>
    </row>
    <row r="7" spans="1:14" ht="15.75" thickBot="1">
      <c r="A7" s="783" t="s">
        <v>3</v>
      </c>
      <c r="B7" s="784"/>
      <c r="C7" s="784"/>
      <c r="D7" s="784"/>
      <c r="E7" s="784"/>
      <c r="F7" s="784"/>
      <c r="G7" s="785"/>
      <c r="H7" s="757"/>
      <c r="I7" s="313"/>
      <c r="J7" s="313"/>
      <c r="K7" s="758"/>
    </row>
    <row r="8" spans="1:14" s="22" customFormat="1" ht="21.95" customHeight="1" thickBot="1">
      <c r="A8" s="255" t="s">
        <v>4</v>
      </c>
      <c r="B8" s="342"/>
      <c r="C8" s="340" t="s">
        <v>5</v>
      </c>
      <c r="D8" s="340" t="s">
        <v>6</v>
      </c>
      <c r="E8" s="341" t="s">
        <v>7</v>
      </c>
      <c r="F8" s="256" t="s">
        <v>8</v>
      </c>
      <c r="G8" s="256" t="s">
        <v>9</v>
      </c>
      <c r="H8" s="256"/>
      <c r="I8" s="256" t="s">
        <v>10</v>
      </c>
      <c r="J8" s="257" t="s">
        <v>11</v>
      </c>
      <c r="K8" s="258" t="s">
        <v>12</v>
      </c>
    </row>
    <row r="9" spans="1:14" ht="15.75" thickBot="1">
      <c r="A9" s="265" t="s">
        <v>13</v>
      </c>
      <c r="B9" s="266" t="s">
        <v>14</v>
      </c>
      <c r="C9" s="267"/>
      <c r="D9" s="268" t="s">
        <v>15</v>
      </c>
      <c r="E9" s="269"/>
      <c r="F9" s="270"/>
      <c r="G9" s="271"/>
      <c r="H9" s="272"/>
      <c r="I9" s="273"/>
      <c r="J9" s="283">
        <f>SUM(I10+I19+I69)</f>
        <v>0</v>
      </c>
      <c r="K9" s="284">
        <v>5.3800000000000001E-2</v>
      </c>
    </row>
    <row r="10" spans="1:14" ht="15">
      <c r="A10" s="260" t="s">
        <v>16</v>
      </c>
      <c r="B10" s="275" t="s">
        <v>17</v>
      </c>
      <c r="C10" s="276"/>
      <c r="D10" s="277" t="s">
        <v>15</v>
      </c>
      <c r="E10" s="278"/>
      <c r="F10" s="279"/>
      <c r="G10" s="280"/>
      <c r="H10" s="281"/>
      <c r="I10" s="282"/>
      <c r="J10" s="23"/>
      <c r="K10" s="314"/>
    </row>
    <row r="11" spans="1:14" hidden="1">
      <c r="A11" s="209" t="s">
        <v>18</v>
      </c>
      <c r="B11" s="31"/>
      <c r="C11" s="30" t="s">
        <v>19</v>
      </c>
      <c r="D11" s="35" t="s">
        <v>20</v>
      </c>
      <c r="E11" s="372">
        <v>25</v>
      </c>
      <c r="F11" s="750">
        <v>601.4</v>
      </c>
      <c r="G11" s="33">
        <f>ROUND(E11*F11,2)</f>
        <v>15035</v>
      </c>
      <c r="H11" s="36"/>
      <c r="I11" s="34"/>
      <c r="J11" s="34"/>
      <c r="K11" s="315"/>
    </row>
    <row r="12" spans="1:14" hidden="1">
      <c r="A12" s="209" t="s">
        <v>21</v>
      </c>
      <c r="B12" s="31"/>
      <c r="C12" s="30" t="s">
        <v>22</v>
      </c>
      <c r="D12" s="35" t="s">
        <v>23</v>
      </c>
      <c r="E12" s="372">
        <v>25</v>
      </c>
      <c r="F12" s="750">
        <v>32.96</v>
      </c>
      <c r="G12" s="33">
        <f t="shared" ref="G12" si="0">ROUND(E12*F12,2)</f>
        <v>824</v>
      </c>
      <c r="H12" s="36"/>
      <c r="I12" s="36"/>
      <c r="J12" s="36"/>
      <c r="K12" s="316"/>
      <c r="L12" s="12">
        <v>8.3000000000000007</v>
      </c>
      <c r="M12" s="12">
        <v>3</v>
      </c>
      <c r="N12" s="12">
        <f>L12*M12</f>
        <v>24.900000000000002</v>
      </c>
    </row>
    <row r="13" spans="1:14" hidden="1">
      <c r="A13" s="209" t="s">
        <v>24</v>
      </c>
      <c r="B13" s="31"/>
      <c r="C13" s="30" t="s">
        <v>25</v>
      </c>
      <c r="D13" s="35" t="s">
        <v>23</v>
      </c>
      <c r="E13" s="372">
        <v>566</v>
      </c>
      <c r="F13" s="750">
        <v>14.87</v>
      </c>
      <c r="G13" s="33">
        <f>ROUND(E13*F13,2)</f>
        <v>8416.42</v>
      </c>
      <c r="H13" s="36"/>
      <c r="I13" s="34"/>
      <c r="J13" s="34"/>
      <c r="K13" s="315"/>
    </row>
    <row r="14" spans="1:14" hidden="1">
      <c r="A14" s="209" t="s">
        <v>26</v>
      </c>
      <c r="B14" s="31"/>
      <c r="C14" s="30" t="s">
        <v>27</v>
      </c>
      <c r="D14" s="32" t="s">
        <v>28</v>
      </c>
      <c r="E14" s="372">
        <v>420</v>
      </c>
      <c r="F14" s="750">
        <v>18.54</v>
      </c>
      <c r="G14" s="33">
        <f>ROUND(E14*F14,2)</f>
        <v>7786.8</v>
      </c>
      <c r="H14" s="36"/>
      <c r="I14" s="34"/>
      <c r="J14" s="34"/>
      <c r="K14" s="315"/>
      <c r="L14" s="12">
        <v>60</v>
      </c>
      <c r="M14" s="12">
        <v>7</v>
      </c>
      <c r="N14" s="12">
        <f>L14*M14</f>
        <v>420</v>
      </c>
    </row>
    <row r="15" spans="1:14" ht="19.5" hidden="1" customHeight="1">
      <c r="A15" s="209" t="s">
        <v>29</v>
      </c>
      <c r="B15" s="31"/>
      <c r="C15" s="30" t="s">
        <v>30</v>
      </c>
      <c r="D15" s="32" t="s">
        <v>31</v>
      </c>
      <c r="E15" s="372">
        <v>1680</v>
      </c>
      <c r="F15" s="750">
        <v>9.83</v>
      </c>
      <c r="G15" s="33">
        <f>ROUND(E15*F15,2)</f>
        <v>16514.400000000001</v>
      </c>
      <c r="H15" s="36"/>
      <c r="I15" s="34"/>
      <c r="J15" s="34"/>
      <c r="K15" s="315"/>
      <c r="L15" s="12">
        <v>420</v>
      </c>
      <c r="M15" s="12">
        <v>4</v>
      </c>
      <c r="N15" s="12">
        <f>L15*M15</f>
        <v>1680</v>
      </c>
    </row>
    <row r="16" spans="1:14" ht="29.25" hidden="1" customHeight="1">
      <c r="A16" s="209" t="s">
        <v>32</v>
      </c>
      <c r="B16" s="31"/>
      <c r="C16" s="30" t="s">
        <v>33</v>
      </c>
      <c r="D16" s="32" t="s">
        <v>34</v>
      </c>
      <c r="E16" s="372">
        <v>1</v>
      </c>
      <c r="F16" s="750">
        <v>35000</v>
      </c>
      <c r="G16" s="33">
        <f>ROUND(E16*F16,2)</f>
        <v>35000</v>
      </c>
      <c r="H16" s="36"/>
      <c r="I16" s="34"/>
      <c r="J16" s="34"/>
      <c r="K16" s="315"/>
    </row>
    <row r="17" spans="1:20" ht="42.75" hidden="1">
      <c r="A17" s="502" t="s">
        <v>35</v>
      </c>
      <c r="B17" s="82"/>
      <c r="C17" s="40" t="s">
        <v>36</v>
      </c>
      <c r="D17" s="151" t="s">
        <v>37</v>
      </c>
      <c r="E17" s="356">
        <v>112</v>
      </c>
      <c r="F17" s="750">
        <v>88.68</v>
      </c>
      <c r="G17" s="149">
        <f t="shared" ref="G17" si="1">E17*F17</f>
        <v>9932.16</v>
      </c>
      <c r="H17" s="36"/>
      <c r="I17" s="34"/>
      <c r="J17" s="34"/>
      <c r="K17" s="315"/>
    </row>
    <row r="18" spans="1:20" ht="28.5" hidden="1">
      <c r="A18" s="209" t="s">
        <v>38</v>
      </c>
      <c r="B18" s="31"/>
      <c r="C18" s="30" t="s">
        <v>39</v>
      </c>
      <c r="D18" s="37" t="s">
        <v>40</v>
      </c>
      <c r="E18" s="372">
        <v>7</v>
      </c>
      <c r="F18" s="750">
        <v>8930.34</v>
      </c>
      <c r="G18" s="33">
        <f>ROUND(E18*F18,2)</f>
        <v>62512.38</v>
      </c>
      <c r="H18" s="36"/>
      <c r="I18" s="34"/>
      <c r="J18" s="34"/>
      <c r="K18" s="315"/>
    </row>
    <row r="19" spans="1:20" ht="15">
      <c r="A19" s="24" t="s">
        <v>41</v>
      </c>
      <c r="B19" s="786" t="s">
        <v>42</v>
      </c>
      <c r="C19" s="786"/>
      <c r="D19" s="786"/>
      <c r="E19" s="786"/>
      <c r="F19" s="29"/>
      <c r="G19" s="208"/>
      <c r="H19" s="230"/>
      <c r="I19" s="200"/>
      <c r="J19" s="23"/>
      <c r="K19" s="314"/>
    </row>
    <row r="20" spans="1:20" ht="15">
      <c r="A20" s="139" t="s">
        <v>43</v>
      </c>
      <c r="B20" s="38" t="s">
        <v>44</v>
      </c>
      <c r="C20" s="38"/>
      <c r="D20" s="38"/>
      <c r="E20" s="38"/>
      <c r="F20" s="38"/>
      <c r="G20" s="38"/>
      <c r="H20" s="39"/>
      <c r="I20" s="23"/>
      <c r="J20" s="23"/>
      <c r="K20" s="314"/>
    </row>
    <row r="21" spans="1:20" ht="33.75" hidden="1" customHeight="1">
      <c r="A21" s="317" t="s">
        <v>45</v>
      </c>
      <c r="B21" s="722"/>
      <c r="C21" s="723" t="s">
        <v>46</v>
      </c>
      <c r="D21" s="344" t="s">
        <v>47</v>
      </c>
      <c r="E21" s="372">
        <v>12</v>
      </c>
      <c r="F21" s="192">
        <v>8159.29</v>
      </c>
      <c r="G21" s="159">
        <f t="shared" ref="G21:G26" si="2">ROUND(E21*F21,2)</f>
        <v>97911.48</v>
      </c>
      <c r="H21" s="36"/>
      <c r="I21" s="34"/>
      <c r="J21" s="34"/>
      <c r="K21" s="315"/>
      <c r="L21" s="12">
        <v>1750</v>
      </c>
      <c r="M21" s="12">
        <v>2100</v>
      </c>
      <c r="N21" s="12">
        <v>3062</v>
      </c>
      <c r="O21" s="12">
        <v>800</v>
      </c>
      <c r="P21" s="12">
        <f>SUM(L21:O21)</f>
        <v>7712</v>
      </c>
      <c r="R21" s="12">
        <v>2.44</v>
      </c>
      <c r="S21" s="12">
        <v>6.2</v>
      </c>
      <c r="T21" s="12">
        <f>R21*S21</f>
        <v>15.128</v>
      </c>
    </row>
    <row r="22" spans="1:20" ht="42.75" hidden="1">
      <c r="A22" s="211" t="s">
        <v>48</v>
      </c>
      <c r="B22" s="384"/>
      <c r="C22" s="30" t="s">
        <v>49</v>
      </c>
      <c r="D22" s="501" t="s">
        <v>40</v>
      </c>
      <c r="E22" s="372">
        <v>7</v>
      </c>
      <c r="F22" s="750">
        <v>805.91</v>
      </c>
      <c r="G22" s="33">
        <f t="shared" si="2"/>
        <v>5641.37</v>
      </c>
      <c r="H22" s="36"/>
      <c r="I22" s="34"/>
      <c r="J22" s="34"/>
      <c r="K22" s="315"/>
    </row>
    <row r="23" spans="1:20" ht="42.75" hidden="1">
      <c r="A23" s="211" t="s">
        <v>48</v>
      </c>
      <c r="B23" s="384"/>
      <c r="C23" s="30" t="s">
        <v>50</v>
      </c>
      <c r="D23" s="501" t="s">
        <v>40</v>
      </c>
      <c r="E23" s="372">
        <v>7</v>
      </c>
      <c r="F23" s="750">
        <v>805.91</v>
      </c>
      <c r="G23" s="33">
        <f t="shared" si="2"/>
        <v>5641.37</v>
      </c>
      <c r="H23" s="36"/>
      <c r="I23" s="34"/>
      <c r="J23" s="34"/>
      <c r="K23" s="315"/>
    </row>
    <row r="24" spans="1:20" ht="32.1" hidden="1" customHeight="1">
      <c r="A24" s="211" t="s">
        <v>48</v>
      </c>
      <c r="B24" s="384"/>
      <c r="C24" s="30" t="s">
        <v>51</v>
      </c>
      <c r="D24" s="501" t="s">
        <v>40</v>
      </c>
      <c r="E24" s="372">
        <v>8</v>
      </c>
      <c r="F24" s="750">
        <v>805.91</v>
      </c>
      <c r="G24" s="33">
        <f t="shared" si="2"/>
        <v>6447.28</v>
      </c>
      <c r="H24" s="36"/>
      <c r="I24" s="34"/>
      <c r="J24" s="34"/>
      <c r="K24" s="315"/>
      <c r="L24" s="12">
        <v>6</v>
      </c>
      <c r="M24" s="12">
        <v>7</v>
      </c>
      <c r="N24" s="12">
        <f>L24*M24</f>
        <v>42</v>
      </c>
    </row>
    <row r="25" spans="1:20" hidden="1">
      <c r="A25" s="210" t="s">
        <v>52</v>
      </c>
      <c r="B25" s="191"/>
      <c r="C25" s="352" t="s">
        <v>53</v>
      </c>
      <c r="D25" s="344" t="s">
        <v>54</v>
      </c>
      <c r="E25" s="372">
        <v>132</v>
      </c>
      <c r="F25" s="507">
        <v>253.92</v>
      </c>
      <c r="G25" s="159">
        <f t="shared" si="2"/>
        <v>33517.440000000002</v>
      </c>
      <c r="H25" s="36"/>
      <c r="I25" s="34"/>
      <c r="J25" s="34"/>
      <c r="K25" s="315"/>
    </row>
    <row r="26" spans="1:20" ht="47.25" hidden="1" customHeight="1">
      <c r="A26" s="214" t="s">
        <v>55</v>
      </c>
      <c r="B26" s="191"/>
      <c r="C26" s="386" t="s">
        <v>56</v>
      </c>
      <c r="D26" s="724" t="s">
        <v>57</v>
      </c>
      <c r="E26" s="372">
        <v>7</v>
      </c>
      <c r="F26" s="159">
        <v>2338.1799999999998</v>
      </c>
      <c r="G26" s="159">
        <f t="shared" si="2"/>
        <v>16367.26</v>
      </c>
      <c r="H26" s="36"/>
      <c r="I26" s="34"/>
      <c r="J26" s="34"/>
      <c r="K26" s="315"/>
      <c r="L26" s="12">
        <v>11050</v>
      </c>
      <c r="M26" s="12">
        <v>7</v>
      </c>
      <c r="N26" s="12">
        <f>L26/M26</f>
        <v>1578.5714285714287</v>
      </c>
      <c r="P26" s="12">
        <v>5</v>
      </c>
      <c r="Q26" s="12">
        <v>15</v>
      </c>
      <c r="R26" s="12">
        <f>P26*Q26</f>
        <v>75</v>
      </c>
    </row>
    <row r="27" spans="1:20" ht="15">
      <c r="A27" s="139" t="s">
        <v>58</v>
      </c>
      <c r="B27" s="38" t="s">
        <v>59</v>
      </c>
      <c r="C27" s="38"/>
      <c r="D27" s="38"/>
      <c r="E27" s="38"/>
      <c r="F27" s="38"/>
      <c r="G27" s="38"/>
      <c r="H27" s="39"/>
      <c r="I27" s="23"/>
      <c r="J27" s="23"/>
      <c r="K27" s="314"/>
      <c r="L27" s="12">
        <v>400</v>
      </c>
      <c r="N27" s="12">
        <v>1.4</v>
      </c>
    </row>
    <row r="28" spans="1:20" ht="28.5" hidden="1">
      <c r="A28" s="41" t="s">
        <v>60</v>
      </c>
      <c r="B28" s="529"/>
      <c r="C28" s="530" t="s">
        <v>61</v>
      </c>
      <c r="D28" s="41" t="s">
        <v>62</v>
      </c>
      <c r="E28" s="531">
        <v>16</v>
      </c>
      <c r="F28" s="750">
        <v>146.07</v>
      </c>
      <c r="G28" s="532">
        <f>E28*F28</f>
        <v>2337.12</v>
      </c>
      <c r="H28" s="42"/>
      <c r="I28" s="42"/>
      <c r="J28" s="533"/>
      <c r="K28" s="12"/>
    </row>
    <row r="29" spans="1:20" ht="28.5" hidden="1">
      <c r="A29" s="534" t="s">
        <v>63</v>
      </c>
      <c r="B29" s="535"/>
      <c r="C29" s="536" t="s">
        <v>64</v>
      </c>
      <c r="D29" s="534" t="s">
        <v>62</v>
      </c>
      <c r="E29" s="531">
        <v>16</v>
      </c>
      <c r="F29" s="750">
        <v>57.94</v>
      </c>
      <c r="G29" s="532">
        <f t="shared" ref="G29:G47" si="3">E29*F29</f>
        <v>927.04</v>
      </c>
      <c r="H29" s="42"/>
      <c r="I29" s="42"/>
      <c r="J29" s="533"/>
      <c r="K29" s="12"/>
    </row>
    <row r="30" spans="1:20" hidden="1">
      <c r="A30" s="537" t="s">
        <v>65</v>
      </c>
      <c r="B30" s="538"/>
      <c r="C30" s="539" t="s">
        <v>66</v>
      </c>
      <c r="D30" s="537" t="s">
        <v>62</v>
      </c>
      <c r="E30" s="531">
        <v>32</v>
      </c>
      <c r="F30" s="750">
        <v>11.11</v>
      </c>
      <c r="G30" s="532">
        <f t="shared" si="3"/>
        <v>355.52</v>
      </c>
      <c r="H30" s="42"/>
      <c r="I30" s="42"/>
      <c r="J30" s="533"/>
      <c r="K30" s="12"/>
    </row>
    <row r="31" spans="1:20" ht="42.75" hidden="1">
      <c r="A31" s="540" t="s">
        <v>67</v>
      </c>
      <c r="B31" s="541"/>
      <c r="C31" s="542" t="s">
        <v>68</v>
      </c>
      <c r="D31" s="540" t="s">
        <v>62</v>
      </c>
      <c r="E31" s="531">
        <v>16</v>
      </c>
      <c r="F31" s="750">
        <v>47.16</v>
      </c>
      <c r="G31" s="532">
        <f t="shared" si="3"/>
        <v>754.56</v>
      </c>
      <c r="H31" s="42"/>
      <c r="I31" s="42"/>
      <c r="J31" s="533"/>
      <c r="K31" s="12"/>
    </row>
    <row r="32" spans="1:20" ht="42.75" hidden="1">
      <c r="A32" s="543" t="s">
        <v>69</v>
      </c>
      <c r="B32" s="544"/>
      <c r="C32" s="545" t="s">
        <v>70</v>
      </c>
      <c r="D32" s="543" t="s">
        <v>62</v>
      </c>
      <c r="E32" s="531">
        <v>16</v>
      </c>
      <c r="F32" s="750">
        <v>30.53</v>
      </c>
      <c r="G32" s="532">
        <f t="shared" si="3"/>
        <v>488.48</v>
      </c>
      <c r="H32" s="42"/>
      <c r="I32" s="42"/>
      <c r="J32" s="533"/>
      <c r="K32" s="12"/>
    </row>
    <row r="33" spans="1:19" hidden="1">
      <c r="A33" s="546" t="s">
        <v>71</v>
      </c>
      <c r="B33" s="547"/>
      <c r="C33" s="548" t="s">
        <v>72</v>
      </c>
      <c r="D33" s="546" t="s">
        <v>62</v>
      </c>
      <c r="E33" s="531">
        <v>16</v>
      </c>
      <c r="F33" s="750">
        <v>15.41</v>
      </c>
      <c r="G33" s="532">
        <f t="shared" si="3"/>
        <v>246.56</v>
      </c>
      <c r="H33" s="42"/>
      <c r="I33" s="42"/>
      <c r="J33" s="533"/>
      <c r="K33" s="12"/>
    </row>
    <row r="34" spans="1:19" hidden="1">
      <c r="A34" s="549" t="s">
        <v>73</v>
      </c>
      <c r="B34" s="550"/>
      <c r="C34" s="549" t="s">
        <v>74</v>
      </c>
      <c r="D34" s="551" t="s">
        <v>31</v>
      </c>
      <c r="E34" s="531">
        <v>80</v>
      </c>
      <c r="F34" s="750">
        <v>29.67</v>
      </c>
      <c r="G34" s="532">
        <f t="shared" si="3"/>
        <v>2373.6000000000004</v>
      </c>
      <c r="H34" s="42"/>
      <c r="I34" s="42"/>
      <c r="J34" s="533"/>
      <c r="K34" s="12"/>
    </row>
    <row r="35" spans="1:19" hidden="1">
      <c r="A35" s="552" t="s">
        <v>75</v>
      </c>
      <c r="B35" s="553"/>
      <c r="C35" s="554" t="s">
        <v>76</v>
      </c>
      <c r="D35" s="552" t="s">
        <v>57</v>
      </c>
      <c r="E35" s="531">
        <v>80</v>
      </c>
      <c r="F35" s="750">
        <v>30.96</v>
      </c>
      <c r="G35" s="532">
        <f t="shared" si="3"/>
        <v>2476.8000000000002</v>
      </c>
      <c r="H35" s="42"/>
      <c r="I35" s="42"/>
      <c r="J35" s="533"/>
      <c r="K35" s="12"/>
    </row>
    <row r="36" spans="1:19" hidden="1">
      <c r="A36" s="43" t="s">
        <v>77</v>
      </c>
      <c r="B36" s="555"/>
      <c r="C36" s="44" t="s">
        <v>78</v>
      </c>
      <c r="D36" s="43" t="s">
        <v>57</v>
      </c>
      <c r="E36" s="531">
        <v>112</v>
      </c>
      <c r="F36" s="750">
        <v>21.68</v>
      </c>
      <c r="G36" s="532">
        <f t="shared" si="3"/>
        <v>2428.16</v>
      </c>
      <c r="H36" s="42"/>
      <c r="I36" s="42"/>
      <c r="J36" s="533"/>
      <c r="K36" s="12"/>
      <c r="O36" s="12" t="s">
        <v>79</v>
      </c>
    </row>
    <row r="37" spans="1:19" hidden="1">
      <c r="A37" s="45" t="s">
        <v>80</v>
      </c>
      <c r="B37" s="556"/>
      <c r="C37" s="46" t="s">
        <v>81</v>
      </c>
      <c r="D37" s="45" t="s">
        <v>57</v>
      </c>
      <c r="E37" s="531">
        <v>8</v>
      </c>
      <c r="F37" s="750">
        <v>26.51</v>
      </c>
      <c r="G37" s="532">
        <f t="shared" si="3"/>
        <v>212.08</v>
      </c>
      <c r="H37" s="42"/>
      <c r="I37" s="42"/>
      <c r="J37" s="533"/>
      <c r="K37" s="19"/>
      <c r="L37" s="19" t="s">
        <v>82</v>
      </c>
      <c r="M37" s="19" t="s">
        <v>83</v>
      </c>
      <c r="N37" s="19" t="s">
        <v>84</v>
      </c>
      <c r="O37" s="19" t="s">
        <v>85</v>
      </c>
      <c r="P37" s="19" t="s">
        <v>86</v>
      </c>
      <c r="Q37" s="19" t="s">
        <v>87</v>
      </c>
      <c r="R37" s="19" t="s">
        <v>88</v>
      </c>
    </row>
    <row r="38" spans="1:19" hidden="1">
      <c r="A38" s="47" t="s">
        <v>89</v>
      </c>
      <c r="B38" s="557"/>
      <c r="C38" s="48" t="s">
        <v>90</v>
      </c>
      <c r="D38" s="47" t="s">
        <v>57</v>
      </c>
      <c r="E38" s="531">
        <v>1</v>
      </c>
      <c r="F38" s="750">
        <v>38.76</v>
      </c>
      <c r="G38" s="532">
        <f t="shared" si="3"/>
        <v>38.76</v>
      </c>
      <c r="H38" s="42"/>
      <c r="I38" s="42"/>
      <c r="J38" s="533"/>
      <c r="K38" s="19"/>
      <c r="L38" s="19">
        <v>63</v>
      </c>
      <c r="M38" s="19">
        <v>72</v>
      </c>
      <c r="N38" s="19">
        <v>12</v>
      </c>
      <c r="O38" s="19">
        <v>91.3</v>
      </c>
      <c r="P38" s="19">
        <v>51</v>
      </c>
      <c r="Q38" s="19">
        <v>48</v>
      </c>
      <c r="R38" s="19">
        <v>12</v>
      </c>
      <c r="S38" s="12">
        <f>SUM(K38:R38)</f>
        <v>349.3</v>
      </c>
    </row>
    <row r="39" spans="1:19" hidden="1">
      <c r="A39" s="558" t="s">
        <v>91</v>
      </c>
      <c r="B39" s="725"/>
      <c r="C39" s="726" t="s">
        <v>92</v>
      </c>
      <c r="D39" s="558" t="s">
        <v>93</v>
      </c>
      <c r="E39" s="347">
        <v>8</v>
      </c>
      <c r="F39" s="727">
        <v>92.58</v>
      </c>
      <c r="G39" s="728">
        <f t="shared" si="3"/>
        <v>740.64</v>
      </c>
      <c r="H39" s="42"/>
      <c r="I39" s="42"/>
      <c r="J39" s="533"/>
      <c r="K39" s="19"/>
      <c r="L39" s="19"/>
      <c r="M39" s="19"/>
      <c r="N39" s="19"/>
      <c r="O39" s="19"/>
      <c r="P39" s="19"/>
      <c r="Q39" s="19"/>
      <c r="R39" s="19"/>
    </row>
    <row r="40" spans="1:19" ht="28.5" hidden="1">
      <c r="A40" s="49" t="s">
        <v>94</v>
      </c>
      <c r="B40" s="562"/>
      <c r="C40" s="563" t="s">
        <v>95</v>
      </c>
      <c r="D40" s="564" t="s">
        <v>62</v>
      </c>
      <c r="E40" s="531">
        <v>8</v>
      </c>
      <c r="F40" s="750">
        <v>16.989999999999998</v>
      </c>
      <c r="G40" s="532">
        <f t="shared" si="3"/>
        <v>135.91999999999999</v>
      </c>
      <c r="H40" s="42"/>
      <c r="I40" s="42"/>
      <c r="J40" s="533"/>
      <c r="K40" s="19"/>
      <c r="L40" s="19"/>
      <c r="M40" s="19"/>
      <c r="N40" s="19"/>
      <c r="O40" s="19"/>
      <c r="P40" s="19"/>
      <c r="Q40" s="19"/>
      <c r="R40" s="19"/>
    </row>
    <row r="41" spans="1:19" ht="28.5" hidden="1">
      <c r="A41" s="50" t="s">
        <v>96</v>
      </c>
      <c r="B41" s="565"/>
      <c r="C41" s="566" t="s">
        <v>97</v>
      </c>
      <c r="D41" s="567" t="s">
        <v>62</v>
      </c>
      <c r="E41" s="531">
        <v>8</v>
      </c>
      <c r="F41" s="750">
        <v>43.8</v>
      </c>
      <c r="G41" s="532">
        <f t="shared" si="3"/>
        <v>350.4</v>
      </c>
      <c r="H41" s="42"/>
      <c r="I41" s="42"/>
      <c r="J41" s="533"/>
      <c r="K41" s="12"/>
    </row>
    <row r="42" spans="1:19" ht="28.5" hidden="1">
      <c r="A42" s="51" t="s">
        <v>98</v>
      </c>
      <c r="B42" s="568"/>
      <c r="C42" s="569" t="s">
        <v>99</v>
      </c>
      <c r="D42" s="570" t="s">
        <v>62</v>
      </c>
      <c r="E42" s="531">
        <v>8</v>
      </c>
      <c r="F42" s="750">
        <v>47.75</v>
      </c>
      <c r="G42" s="532">
        <f t="shared" si="3"/>
        <v>382</v>
      </c>
      <c r="H42" s="42"/>
      <c r="I42" s="42"/>
      <c r="J42" s="533"/>
      <c r="K42" s="12"/>
    </row>
    <row r="43" spans="1:19" hidden="1">
      <c r="A43" s="52" t="s">
        <v>100</v>
      </c>
      <c r="B43" s="571"/>
      <c r="C43" s="572" t="s">
        <v>101</v>
      </c>
      <c r="D43" s="573" t="s">
        <v>31</v>
      </c>
      <c r="E43" s="531">
        <v>1200</v>
      </c>
      <c r="F43" s="750">
        <v>3.47</v>
      </c>
      <c r="G43" s="532">
        <f t="shared" si="3"/>
        <v>4164</v>
      </c>
      <c r="H43" s="42"/>
      <c r="I43" s="42"/>
      <c r="J43" s="533"/>
      <c r="K43" s="12"/>
    </row>
    <row r="44" spans="1:19" hidden="1">
      <c r="A44" s="574" t="s">
        <v>102</v>
      </c>
      <c r="B44" s="729"/>
      <c r="C44" s="730" t="s">
        <v>103</v>
      </c>
      <c r="D44" s="731" t="s">
        <v>62</v>
      </c>
      <c r="E44" s="347">
        <v>8</v>
      </c>
      <c r="F44" s="732">
        <v>313.8</v>
      </c>
      <c r="G44" s="728">
        <f t="shared" si="3"/>
        <v>2510.4</v>
      </c>
      <c r="H44" s="42"/>
      <c r="I44" s="42"/>
      <c r="J44" s="533"/>
      <c r="K44" s="12"/>
    </row>
    <row r="45" spans="1:19" hidden="1">
      <c r="A45" s="53" t="s">
        <v>104</v>
      </c>
      <c r="B45" s="575"/>
      <c r="C45" s="576" t="s">
        <v>105</v>
      </c>
      <c r="D45" s="577" t="s">
        <v>31</v>
      </c>
      <c r="E45" s="347">
        <v>80</v>
      </c>
      <c r="F45" s="750">
        <v>49.71</v>
      </c>
      <c r="G45" s="578">
        <f t="shared" si="3"/>
        <v>3976.8</v>
      </c>
      <c r="H45" s="579"/>
      <c r="I45" s="579"/>
      <c r="J45" s="580"/>
      <c r="K45" s="12"/>
    </row>
    <row r="46" spans="1:19" hidden="1">
      <c r="A46" s="54" t="s">
        <v>106</v>
      </c>
      <c r="B46" s="581"/>
      <c r="C46" s="582" t="s">
        <v>107</v>
      </c>
      <c r="D46" s="583" t="s">
        <v>57</v>
      </c>
      <c r="E46" s="531">
        <v>72</v>
      </c>
      <c r="F46" s="750">
        <v>45.36</v>
      </c>
      <c r="G46" s="578">
        <f t="shared" si="3"/>
        <v>3265.92</v>
      </c>
      <c r="H46" s="579"/>
      <c r="I46" s="579"/>
      <c r="J46" s="580"/>
      <c r="K46" s="12"/>
    </row>
    <row r="47" spans="1:19" hidden="1">
      <c r="A47" s="55" t="s">
        <v>108</v>
      </c>
      <c r="B47" s="584"/>
      <c r="C47" s="585" t="s">
        <v>109</v>
      </c>
      <c r="D47" s="586" t="s">
        <v>31</v>
      </c>
      <c r="E47" s="531">
        <v>480</v>
      </c>
      <c r="F47" s="750">
        <v>6.71</v>
      </c>
      <c r="G47" s="578">
        <f t="shared" si="3"/>
        <v>3220.8</v>
      </c>
      <c r="H47" s="579"/>
      <c r="I47" s="579"/>
      <c r="J47" s="580"/>
      <c r="K47" s="12"/>
    </row>
    <row r="48" spans="1:19" ht="15">
      <c r="A48" s="139" t="s">
        <v>110</v>
      </c>
      <c r="B48" s="38" t="s">
        <v>111</v>
      </c>
      <c r="C48" s="38"/>
      <c r="D48" s="38"/>
      <c r="E48" s="38"/>
      <c r="F48" s="38"/>
      <c r="G48" s="38"/>
      <c r="H48" s="39"/>
      <c r="I48" s="56"/>
      <c r="J48" s="56"/>
      <c r="K48" s="319"/>
    </row>
    <row r="49" spans="1:11" ht="28.5" hidden="1">
      <c r="A49" s="41" t="s">
        <v>60</v>
      </c>
      <c r="B49" s="587"/>
      <c r="C49" s="530" t="s">
        <v>61</v>
      </c>
      <c r="D49" s="41" t="s">
        <v>62</v>
      </c>
      <c r="E49" s="531">
        <v>2</v>
      </c>
      <c r="F49" s="750">
        <v>146.07</v>
      </c>
      <c r="G49" s="532">
        <f>E49*F49</f>
        <v>292.14</v>
      </c>
      <c r="H49" s="42"/>
      <c r="I49" s="42"/>
      <c r="J49" s="533"/>
      <c r="K49" s="12"/>
    </row>
    <row r="50" spans="1:11" ht="28.5" hidden="1">
      <c r="A50" s="534" t="s">
        <v>63</v>
      </c>
      <c r="B50" s="588"/>
      <c r="C50" s="536" t="s">
        <v>64</v>
      </c>
      <c r="D50" s="534" t="s">
        <v>62</v>
      </c>
      <c r="E50" s="531">
        <v>2</v>
      </c>
      <c r="F50" s="750">
        <v>57.94</v>
      </c>
      <c r="G50" s="532">
        <f t="shared" ref="G50:G68" si="4">E50*F50</f>
        <v>115.88</v>
      </c>
      <c r="H50" s="42"/>
      <c r="I50" s="42"/>
      <c r="J50" s="533"/>
      <c r="K50" s="12"/>
    </row>
    <row r="51" spans="1:11" hidden="1">
      <c r="A51" s="537" t="s">
        <v>65</v>
      </c>
      <c r="B51" s="589"/>
      <c r="C51" s="539" t="s">
        <v>66</v>
      </c>
      <c r="D51" s="537" t="s">
        <v>62</v>
      </c>
      <c r="E51" s="531">
        <v>4</v>
      </c>
      <c r="F51" s="750">
        <v>11.11</v>
      </c>
      <c r="G51" s="532">
        <f t="shared" si="4"/>
        <v>44.44</v>
      </c>
      <c r="H51" s="42"/>
      <c r="I51" s="42"/>
      <c r="J51" s="533"/>
      <c r="K51" s="12"/>
    </row>
    <row r="52" spans="1:11" ht="42.75" hidden="1">
      <c r="A52" s="540" t="s">
        <v>67</v>
      </c>
      <c r="B52" s="590"/>
      <c r="C52" s="542" t="s">
        <v>68</v>
      </c>
      <c r="D52" s="540" t="s">
        <v>62</v>
      </c>
      <c r="E52" s="531">
        <v>2</v>
      </c>
      <c r="F52" s="750">
        <v>47.16</v>
      </c>
      <c r="G52" s="532">
        <f t="shared" si="4"/>
        <v>94.32</v>
      </c>
      <c r="H52" s="42"/>
      <c r="I52" s="42"/>
      <c r="J52" s="533"/>
      <c r="K52" s="12"/>
    </row>
    <row r="53" spans="1:11" ht="42.75" hidden="1">
      <c r="A53" s="543" t="s">
        <v>69</v>
      </c>
      <c r="B53" s="591"/>
      <c r="C53" s="545" t="s">
        <v>70</v>
      </c>
      <c r="D53" s="543" t="s">
        <v>62</v>
      </c>
      <c r="E53" s="531">
        <v>4</v>
      </c>
      <c r="F53" s="750">
        <v>30.53</v>
      </c>
      <c r="G53" s="532">
        <f t="shared" si="4"/>
        <v>122.12</v>
      </c>
      <c r="H53" s="42"/>
      <c r="I53" s="42"/>
      <c r="J53" s="533"/>
      <c r="K53" s="12"/>
    </row>
    <row r="54" spans="1:11" hidden="1">
      <c r="A54" s="546" t="s">
        <v>71</v>
      </c>
      <c r="B54" s="592"/>
      <c r="C54" s="548" t="s">
        <v>72</v>
      </c>
      <c r="D54" s="546" t="s">
        <v>62</v>
      </c>
      <c r="E54" s="531">
        <v>4</v>
      </c>
      <c r="F54" s="750">
        <v>15.41</v>
      </c>
      <c r="G54" s="532">
        <f t="shared" si="4"/>
        <v>61.64</v>
      </c>
      <c r="H54" s="42"/>
      <c r="I54" s="42"/>
      <c r="J54" s="533"/>
      <c r="K54" s="12"/>
    </row>
    <row r="55" spans="1:11" hidden="1">
      <c r="A55" s="549" t="s">
        <v>73</v>
      </c>
      <c r="B55" s="550"/>
      <c r="C55" s="549" t="s">
        <v>74</v>
      </c>
      <c r="D55" s="551" t="s">
        <v>31</v>
      </c>
      <c r="E55" s="531">
        <v>10</v>
      </c>
      <c r="F55" s="750">
        <v>29.67</v>
      </c>
      <c r="G55" s="532">
        <f t="shared" si="4"/>
        <v>296.70000000000005</v>
      </c>
      <c r="H55" s="42"/>
      <c r="I55" s="42"/>
      <c r="J55" s="533"/>
      <c r="K55" s="12"/>
    </row>
    <row r="56" spans="1:11" hidden="1">
      <c r="A56" s="552" t="s">
        <v>75</v>
      </c>
      <c r="B56" s="593"/>
      <c r="C56" s="554" t="s">
        <v>76</v>
      </c>
      <c r="D56" s="552" t="s">
        <v>57</v>
      </c>
      <c r="E56" s="531">
        <v>10</v>
      </c>
      <c r="F56" s="750">
        <v>30.96</v>
      </c>
      <c r="G56" s="532">
        <f t="shared" si="4"/>
        <v>309.60000000000002</v>
      </c>
      <c r="H56" s="42"/>
      <c r="I56" s="42"/>
      <c r="J56" s="533"/>
      <c r="K56" s="12"/>
    </row>
    <row r="57" spans="1:11" hidden="1">
      <c r="A57" s="43" t="s">
        <v>77</v>
      </c>
      <c r="B57" s="57"/>
      <c r="C57" s="44" t="s">
        <v>78</v>
      </c>
      <c r="D57" s="43" t="s">
        <v>57</v>
      </c>
      <c r="E57" s="531">
        <v>14</v>
      </c>
      <c r="F57" s="750">
        <v>21.68</v>
      </c>
      <c r="G57" s="532">
        <f t="shared" si="4"/>
        <v>303.52</v>
      </c>
      <c r="H57" s="42"/>
      <c r="I57" s="42"/>
      <c r="J57" s="533"/>
      <c r="K57" s="12"/>
    </row>
    <row r="58" spans="1:11" hidden="1">
      <c r="A58" s="45" t="s">
        <v>80</v>
      </c>
      <c r="B58" s="58"/>
      <c r="C58" s="46" t="s">
        <v>81</v>
      </c>
      <c r="D58" s="45" t="s">
        <v>57</v>
      </c>
      <c r="E58" s="531">
        <v>4</v>
      </c>
      <c r="F58" s="750">
        <v>26.51</v>
      </c>
      <c r="G58" s="532">
        <f t="shared" si="4"/>
        <v>106.04</v>
      </c>
      <c r="H58" s="42"/>
      <c r="I58" s="42"/>
      <c r="J58" s="533"/>
      <c r="K58" s="12"/>
    </row>
    <row r="59" spans="1:11" hidden="1">
      <c r="A59" s="47" t="s">
        <v>89</v>
      </c>
      <c r="B59" s="59"/>
      <c r="C59" s="48" t="s">
        <v>90</v>
      </c>
      <c r="D59" s="47" t="s">
        <v>57</v>
      </c>
      <c r="E59" s="531">
        <v>1</v>
      </c>
      <c r="F59" s="750">
        <v>38.76</v>
      </c>
      <c r="G59" s="532">
        <f t="shared" si="4"/>
        <v>38.76</v>
      </c>
      <c r="H59" s="42"/>
      <c r="I59" s="42"/>
      <c r="J59" s="533"/>
      <c r="K59" s="12"/>
    </row>
    <row r="60" spans="1:11" hidden="1">
      <c r="A60" s="594" t="s">
        <v>112</v>
      </c>
      <c r="B60" s="61"/>
      <c r="C60" s="62" t="s">
        <v>113</v>
      </c>
      <c r="D60" s="60" t="s">
        <v>62</v>
      </c>
      <c r="E60" s="531">
        <v>1</v>
      </c>
      <c r="F60" s="750">
        <v>1461.99</v>
      </c>
      <c r="G60" s="532">
        <f t="shared" si="4"/>
        <v>1461.99</v>
      </c>
      <c r="H60" s="42"/>
      <c r="I60" s="42"/>
      <c r="J60" s="533"/>
      <c r="K60" s="12"/>
    </row>
    <row r="61" spans="1:11" ht="28.5" hidden="1">
      <c r="A61" s="49" t="s">
        <v>94</v>
      </c>
      <c r="B61" s="63"/>
      <c r="C61" s="64" t="s">
        <v>95</v>
      </c>
      <c r="D61" s="49" t="s">
        <v>62</v>
      </c>
      <c r="E61" s="531">
        <v>13</v>
      </c>
      <c r="F61" s="750">
        <v>16.989999999999998</v>
      </c>
      <c r="G61" s="532">
        <f t="shared" si="4"/>
        <v>220.86999999999998</v>
      </c>
      <c r="H61" s="42"/>
      <c r="I61" s="42"/>
      <c r="J61" s="533"/>
      <c r="K61" s="12"/>
    </row>
    <row r="62" spans="1:11" ht="28.5" hidden="1">
      <c r="A62" s="50" t="s">
        <v>96</v>
      </c>
      <c r="B62" s="65"/>
      <c r="C62" s="66" t="s">
        <v>97</v>
      </c>
      <c r="D62" s="50" t="s">
        <v>62</v>
      </c>
      <c r="E62" s="531">
        <v>2</v>
      </c>
      <c r="F62" s="750">
        <v>43.8</v>
      </c>
      <c r="G62" s="532">
        <f t="shared" si="4"/>
        <v>87.6</v>
      </c>
      <c r="H62" s="42"/>
      <c r="I62" s="42"/>
      <c r="J62" s="533"/>
      <c r="K62" s="12"/>
    </row>
    <row r="63" spans="1:11" ht="28.5" hidden="1">
      <c r="A63" s="51" t="s">
        <v>98</v>
      </c>
      <c r="B63" s="67"/>
      <c r="C63" s="68" t="s">
        <v>99</v>
      </c>
      <c r="D63" s="51" t="s">
        <v>62</v>
      </c>
      <c r="E63" s="531">
        <v>1</v>
      </c>
      <c r="F63" s="750">
        <v>47.75</v>
      </c>
      <c r="G63" s="532">
        <f t="shared" si="4"/>
        <v>47.75</v>
      </c>
      <c r="H63" s="42"/>
      <c r="I63" s="42"/>
      <c r="J63" s="533"/>
      <c r="K63" s="12"/>
    </row>
    <row r="64" spans="1:11" hidden="1">
      <c r="A64" s="52" t="s">
        <v>100</v>
      </c>
      <c r="B64" s="69"/>
      <c r="C64" s="70" t="s">
        <v>101</v>
      </c>
      <c r="D64" s="52" t="s">
        <v>31</v>
      </c>
      <c r="E64" s="531">
        <v>150</v>
      </c>
      <c r="F64" s="750">
        <v>3.47</v>
      </c>
      <c r="G64" s="532">
        <f t="shared" si="4"/>
        <v>520.5</v>
      </c>
      <c r="H64" s="42"/>
      <c r="I64" s="42"/>
      <c r="J64" s="533"/>
      <c r="K64" s="12"/>
    </row>
    <row r="65" spans="1:17" hidden="1">
      <c r="A65" s="574" t="s">
        <v>114</v>
      </c>
      <c r="B65" s="733"/>
      <c r="C65" s="734" t="s">
        <v>113</v>
      </c>
      <c r="D65" s="574" t="s">
        <v>62</v>
      </c>
      <c r="E65" s="347">
        <v>1</v>
      </c>
      <c r="F65" s="732">
        <v>313.8</v>
      </c>
      <c r="G65" s="728">
        <f t="shared" si="4"/>
        <v>313.8</v>
      </c>
      <c r="H65" s="42"/>
      <c r="I65" s="42"/>
      <c r="J65" s="533"/>
      <c r="K65" s="12"/>
    </row>
    <row r="66" spans="1:17" ht="17.25" hidden="1" customHeight="1">
      <c r="A66" s="53" t="s">
        <v>104</v>
      </c>
      <c r="B66" s="71"/>
      <c r="C66" s="72" t="s">
        <v>105</v>
      </c>
      <c r="D66" s="53" t="s">
        <v>31</v>
      </c>
      <c r="E66" s="531">
        <v>10</v>
      </c>
      <c r="F66" s="750">
        <v>49.71</v>
      </c>
      <c r="G66" s="532">
        <f t="shared" si="4"/>
        <v>497.1</v>
      </c>
      <c r="H66" s="42"/>
      <c r="I66" s="42"/>
      <c r="J66" s="533"/>
      <c r="K66" s="12"/>
    </row>
    <row r="67" spans="1:17" hidden="1">
      <c r="A67" s="54" t="s">
        <v>106</v>
      </c>
      <c r="B67" s="73"/>
      <c r="C67" s="74" t="s">
        <v>107</v>
      </c>
      <c r="D67" s="54" t="s">
        <v>57</v>
      </c>
      <c r="E67" s="531">
        <v>9</v>
      </c>
      <c r="F67" s="750">
        <v>45.36</v>
      </c>
      <c r="G67" s="532">
        <f t="shared" si="4"/>
        <v>408.24</v>
      </c>
      <c r="H67" s="42"/>
      <c r="I67" s="42"/>
      <c r="J67" s="533"/>
      <c r="K67" s="12"/>
    </row>
    <row r="68" spans="1:17" hidden="1">
      <c r="A68" s="55" t="s">
        <v>108</v>
      </c>
      <c r="B68" s="75"/>
      <c r="C68" s="76" t="s">
        <v>109</v>
      </c>
      <c r="D68" s="55" t="s">
        <v>31</v>
      </c>
      <c r="E68" s="531">
        <v>60</v>
      </c>
      <c r="F68" s="750">
        <v>6.71</v>
      </c>
      <c r="G68" s="532">
        <f t="shared" si="4"/>
        <v>402.6</v>
      </c>
      <c r="H68" s="42"/>
      <c r="I68" s="42"/>
      <c r="J68" s="533"/>
      <c r="K68" s="12"/>
    </row>
    <row r="69" spans="1:17" ht="15">
      <c r="A69" s="24" t="s">
        <v>115</v>
      </c>
      <c r="B69" s="786" t="s">
        <v>116</v>
      </c>
      <c r="C69" s="786"/>
      <c r="D69" s="786"/>
      <c r="E69" s="786"/>
      <c r="F69" s="786"/>
      <c r="G69" s="787"/>
      <c r="H69" s="253"/>
      <c r="I69" s="201"/>
      <c r="J69" s="23"/>
      <c r="K69" s="314"/>
    </row>
    <row r="70" spans="1:17" ht="15">
      <c r="A70" s="139" t="s">
        <v>117</v>
      </c>
      <c r="B70" s="38" t="s">
        <v>118</v>
      </c>
      <c r="C70" s="38"/>
      <c r="D70" s="38"/>
      <c r="E70" s="38"/>
      <c r="F70" s="38"/>
      <c r="G70" s="38"/>
      <c r="H70" s="39"/>
      <c r="I70" s="34"/>
      <c r="J70" s="34"/>
      <c r="K70" s="315"/>
    </row>
    <row r="71" spans="1:17" ht="42.75" hidden="1">
      <c r="A71" s="214" t="s">
        <v>119</v>
      </c>
      <c r="B71" s="193"/>
      <c r="C71" s="30" t="s">
        <v>120</v>
      </c>
      <c r="D71" s="51" t="s">
        <v>23</v>
      </c>
      <c r="E71" s="372">
        <v>115</v>
      </c>
      <c r="F71" s="750">
        <v>2.4900000000000002</v>
      </c>
      <c r="G71" s="156">
        <f>E71*F71</f>
        <v>286.35000000000002</v>
      </c>
      <c r="H71" s="34"/>
      <c r="I71" s="34"/>
      <c r="J71" s="34"/>
      <c r="K71" s="315"/>
      <c r="M71" s="12">
        <v>172.5</v>
      </c>
      <c r="N71" s="12">
        <v>1.3</v>
      </c>
      <c r="O71" s="12">
        <f>M71*N71</f>
        <v>224.25</v>
      </c>
    </row>
    <row r="72" spans="1:17" ht="18" hidden="1" customHeight="1">
      <c r="A72" s="214" t="s">
        <v>121</v>
      </c>
      <c r="B72" s="384"/>
      <c r="C72" s="30" t="s">
        <v>122</v>
      </c>
      <c r="D72" s="51" t="s">
        <v>37</v>
      </c>
      <c r="E72" s="372">
        <v>224.25</v>
      </c>
      <c r="F72" s="750">
        <v>9.27</v>
      </c>
      <c r="G72" s="156">
        <f t="shared" ref="G72" si="5">E72*F72</f>
        <v>2078.7975000000001</v>
      </c>
      <c r="H72" s="34"/>
      <c r="I72" s="34"/>
      <c r="J72" s="34"/>
      <c r="K72" s="315"/>
    </row>
    <row r="73" spans="1:17" hidden="1">
      <c r="A73" s="214" t="s">
        <v>123</v>
      </c>
      <c r="B73" s="193"/>
      <c r="C73" s="30" t="s">
        <v>124</v>
      </c>
      <c r="D73" s="51" t="s">
        <v>37</v>
      </c>
      <c r="E73" s="372">
        <v>224.25</v>
      </c>
      <c r="F73" s="750">
        <v>3.25</v>
      </c>
      <c r="G73" s="156">
        <f>E73*F73</f>
        <v>728.8125</v>
      </c>
      <c r="H73" s="34"/>
      <c r="I73" s="34"/>
      <c r="J73" s="34"/>
      <c r="K73" s="315"/>
    </row>
    <row r="74" spans="1:17" hidden="1">
      <c r="A74" s="214" t="s">
        <v>125</v>
      </c>
      <c r="B74" s="193"/>
      <c r="C74" s="30" t="s">
        <v>126</v>
      </c>
      <c r="D74" s="51" t="s">
        <v>37</v>
      </c>
      <c r="E74" s="373">
        <v>224.25</v>
      </c>
      <c r="F74" s="750">
        <v>22.87</v>
      </c>
      <c r="G74" s="156">
        <f t="shared" ref="G74" si="6">E74*F74</f>
        <v>5128.5974999999999</v>
      </c>
      <c r="H74" s="34"/>
      <c r="I74" s="34"/>
      <c r="J74" s="34"/>
      <c r="K74" s="315"/>
    </row>
    <row r="75" spans="1:17" ht="28.5" hidden="1">
      <c r="A75" s="214" t="s">
        <v>127</v>
      </c>
      <c r="B75" s="193"/>
      <c r="C75" s="30" t="s">
        <v>128</v>
      </c>
      <c r="D75" s="51" t="s">
        <v>37</v>
      </c>
      <c r="E75" s="372">
        <v>224.25</v>
      </c>
      <c r="F75" s="750">
        <v>19.989999999999998</v>
      </c>
      <c r="G75" s="156">
        <f t="shared" ref="G75" si="7">E75*F75</f>
        <v>4482.7574999999997</v>
      </c>
      <c r="H75" s="34"/>
      <c r="I75" s="34"/>
      <c r="J75" s="34"/>
      <c r="K75" s="315"/>
    </row>
    <row r="76" spans="1:17" ht="28.5" hidden="1">
      <c r="A76" s="214" t="s">
        <v>129</v>
      </c>
      <c r="B76" s="193"/>
      <c r="C76" s="30" t="s">
        <v>130</v>
      </c>
      <c r="D76" s="51" t="s">
        <v>37</v>
      </c>
      <c r="E76" s="372">
        <v>11.5</v>
      </c>
      <c r="F76" s="750">
        <v>7.32</v>
      </c>
      <c r="G76" s="156">
        <f t="shared" ref="G76:G77" si="8">E76*F76</f>
        <v>84.18</v>
      </c>
      <c r="H76" s="34"/>
      <c r="I76" s="34"/>
      <c r="J76" s="34"/>
      <c r="K76" s="315"/>
    </row>
    <row r="77" spans="1:17" ht="28.5" hidden="1">
      <c r="A77" s="214" t="s">
        <v>131</v>
      </c>
      <c r="B77" s="1"/>
      <c r="C77" s="140" t="s">
        <v>132</v>
      </c>
      <c r="D77" s="51" t="s">
        <v>23</v>
      </c>
      <c r="E77" s="372">
        <v>135</v>
      </c>
      <c r="F77" s="750">
        <v>72.64</v>
      </c>
      <c r="G77" s="33">
        <f t="shared" si="8"/>
        <v>9806.4</v>
      </c>
      <c r="H77" s="34"/>
      <c r="I77" s="34"/>
      <c r="J77" s="34"/>
      <c r="K77" s="315"/>
      <c r="L77" s="12">
        <v>115</v>
      </c>
    </row>
    <row r="78" spans="1:17" hidden="1">
      <c r="A78" s="214" t="s">
        <v>133</v>
      </c>
      <c r="B78" s="31"/>
      <c r="C78" s="30" t="s">
        <v>134</v>
      </c>
      <c r="D78" s="51" t="s">
        <v>31</v>
      </c>
      <c r="E78" s="356">
        <v>8</v>
      </c>
      <c r="F78" s="750">
        <v>49.68</v>
      </c>
      <c r="G78" s="156">
        <f t="shared" ref="G78:G81" si="9">E78*F78</f>
        <v>397.44</v>
      </c>
      <c r="H78" s="36"/>
      <c r="I78" s="34"/>
      <c r="J78" s="34"/>
      <c r="K78" s="315"/>
    </row>
    <row r="79" spans="1:17" ht="28.5" hidden="1">
      <c r="A79" s="214" t="s">
        <v>135</v>
      </c>
      <c r="B79" s="31"/>
      <c r="C79" s="30" t="s">
        <v>136</v>
      </c>
      <c r="D79" s="51" t="s">
        <v>62</v>
      </c>
      <c r="E79" s="356">
        <v>5</v>
      </c>
      <c r="F79" s="750">
        <v>377.72</v>
      </c>
      <c r="G79" s="156">
        <f t="shared" si="9"/>
        <v>1888.6000000000001</v>
      </c>
      <c r="H79" s="36"/>
      <c r="I79" s="79"/>
      <c r="J79" s="79"/>
      <c r="K79" s="321"/>
    </row>
    <row r="80" spans="1:17" hidden="1">
      <c r="A80" s="214" t="s">
        <v>137</v>
      </c>
      <c r="B80" s="31"/>
      <c r="C80" s="30" t="s">
        <v>138</v>
      </c>
      <c r="D80" s="51" t="s">
        <v>62</v>
      </c>
      <c r="E80" s="356">
        <v>1</v>
      </c>
      <c r="F80" s="750">
        <v>48.95</v>
      </c>
      <c r="G80" s="156">
        <f t="shared" si="9"/>
        <v>48.95</v>
      </c>
      <c r="H80" s="36"/>
      <c r="I80" s="79"/>
      <c r="J80" s="79"/>
      <c r="K80" s="321"/>
      <c r="L80" s="12">
        <v>15</v>
      </c>
      <c r="M80" s="12">
        <v>7</v>
      </c>
      <c r="N80" s="12">
        <f>L80*M80</f>
        <v>105</v>
      </c>
      <c r="O80" s="12">
        <v>40</v>
      </c>
      <c r="P80" s="12">
        <v>135</v>
      </c>
      <c r="Q80" s="12">
        <f>SUM(N80:P80)</f>
        <v>280</v>
      </c>
    </row>
    <row r="81" spans="1:16" hidden="1">
      <c r="A81" s="214" t="s">
        <v>139</v>
      </c>
      <c r="B81" s="31"/>
      <c r="C81" s="30" t="s">
        <v>140</v>
      </c>
      <c r="D81" s="51" t="s">
        <v>31</v>
      </c>
      <c r="E81" s="356">
        <v>70</v>
      </c>
      <c r="F81" s="750">
        <v>2.35</v>
      </c>
      <c r="G81" s="156">
        <f t="shared" si="9"/>
        <v>164.5</v>
      </c>
      <c r="H81" s="36"/>
      <c r="I81" s="79"/>
      <c r="J81" s="79"/>
      <c r="K81" s="321"/>
    </row>
    <row r="82" spans="1:16" ht="15">
      <c r="A82" s="139" t="s">
        <v>141</v>
      </c>
      <c r="B82" s="38" t="s">
        <v>142</v>
      </c>
      <c r="C82" s="38"/>
      <c r="D82" s="38"/>
      <c r="E82" s="38"/>
      <c r="F82" s="38"/>
      <c r="G82" s="38"/>
      <c r="H82" s="39"/>
      <c r="I82" s="34"/>
      <c r="J82" s="34"/>
      <c r="K82" s="315"/>
    </row>
    <row r="83" spans="1:16" ht="28.5" hidden="1">
      <c r="A83" s="214" t="s">
        <v>143</v>
      </c>
      <c r="B83" s="385"/>
      <c r="C83" s="386" t="s">
        <v>144</v>
      </c>
      <c r="D83" s="387" t="s">
        <v>37</v>
      </c>
      <c r="E83" s="373">
        <v>32.5</v>
      </c>
      <c r="F83" s="750">
        <v>203.15</v>
      </c>
      <c r="G83" s="388">
        <f>E83*F83</f>
        <v>6602.375</v>
      </c>
      <c r="H83" s="34"/>
      <c r="I83" s="34"/>
      <c r="J83" s="34"/>
      <c r="K83" s="315"/>
      <c r="L83" s="12">
        <v>833</v>
      </c>
      <c r="M83" s="12">
        <v>0.1</v>
      </c>
      <c r="N83" s="12">
        <f>L83*M83</f>
        <v>83.300000000000011</v>
      </c>
      <c r="O83" s="12">
        <v>1.3</v>
      </c>
      <c r="P83" s="12">
        <f>N83*O83</f>
        <v>108.29000000000002</v>
      </c>
    </row>
    <row r="84" spans="1:16" ht="28.5" hidden="1">
      <c r="A84" s="214" t="s">
        <v>121</v>
      </c>
      <c r="B84" s="194"/>
      <c r="C84" s="386" t="s">
        <v>145</v>
      </c>
      <c r="D84" s="387" t="s">
        <v>37</v>
      </c>
      <c r="E84" s="373">
        <v>65</v>
      </c>
      <c r="F84" s="750">
        <v>9.27</v>
      </c>
      <c r="G84" s="388">
        <f t="shared" ref="G84:G93" si="10">E84*F84</f>
        <v>602.54999999999995</v>
      </c>
      <c r="H84" s="34"/>
      <c r="I84" s="34"/>
      <c r="J84" s="34"/>
      <c r="K84" s="315"/>
      <c r="L84" s="12">
        <v>883</v>
      </c>
      <c r="M84" s="12">
        <v>0.1</v>
      </c>
      <c r="N84" s="12">
        <f>L84*M84</f>
        <v>88.300000000000011</v>
      </c>
      <c r="O84" s="12">
        <v>1.3</v>
      </c>
      <c r="P84" s="12">
        <f>N84*O84</f>
        <v>114.79000000000002</v>
      </c>
    </row>
    <row r="85" spans="1:16" ht="28.5" hidden="1">
      <c r="A85" s="214" t="s">
        <v>127</v>
      </c>
      <c r="B85" s="194"/>
      <c r="C85" s="386" t="s">
        <v>146</v>
      </c>
      <c r="D85" s="387" t="s">
        <v>37</v>
      </c>
      <c r="E85" s="373">
        <v>211.25</v>
      </c>
      <c r="F85" s="750">
        <v>19.989999999999998</v>
      </c>
      <c r="G85" s="388">
        <f t="shared" si="10"/>
        <v>4222.8874999999998</v>
      </c>
      <c r="H85" s="34"/>
      <c r="I85" s="34"/>
      <c r="J85" s="34"/>
      <c r="K85" s="315"/>
    </row>
    <row r="86" spans="1:16" ht="28.5" hidden="1">
      <c r="A86" s="214" t="s">
        <v>147</v>
      </c>
      <c r="B86" s="194"/>
      <c r="C86" s="386" t="s">
        <v>148</v>
      </c>
      <c r="D86" s="387" t="s">
        <v>37</v>
      </c>
      <c r="E86" s="373">
        <v>65</v>
      </c>
      <c r="F86" s="750">
        <v>10.29</v>
      </c>
      <c r="G86" s="388">
        <f t="shared" si="10"/>
        <v>668.84999999999991</v>
      </c>
      <c r="H86" s="34"/>
      <c r="I86" s="34"/>
      <c r="J86" s="34"/>
      <c r="K86" s="315"/>
    </row>
    <row r="87" spans="1:16" ht="15" hidden="1">
      <c r="A87" s="214" t="s">
        <v>149</v>
      </c>
      <c r="B87" s="194"/>
      <c r="C87" s="386" t="s">
        <v>150</v>
      </c>
      <c r="D87" s="387" t="s">
        <v>37</v>
      </c>
      <c r="E87" s="373">
        <v>65</v>
      </c>
      <c r="F87" s="750">
        <v>144.03</v>
      </c>
      <c r="G87" s="388">
        <f t="shared" si="10"/>
        <v>9361.9500000000007</v>
      </c>
      <c r="H87" s="23"/>
      <c r="I87" s="173"/>
      <c r="J87" s="173"/>
      <c r="K87" s="320"/>
    </row>
    <row r="88" spans="1:16" hidden="1">
      <c r="A88" s="252" t="s">
        <v>151</v>
      </c>
      <c r="B88" s="194"/>
      <c r="C88" s="386" t="s">
        <v>152</v>
      </c>
      <c r="D88" s="387" t="s">
        <v>153</v>
      </c>
      <c r="E88" s="374">
        <v>487.5</v>
      </c>
      <c r="F88" s="750">
        <v>7.98</v>
      </c>
      <c r="G88" s="388">
        <f t="shared" si="10"/>
        <v>3890.25</v>
      </c>
      <c r="H88" s="36"/>
      <c r="I88" s="34"/>
      <c r="J88" s="34"/>
      <c r="K88" s="315"/>
    </row>
    <row r="89" spans="1:16" ht="28.5" hidden="1">
      <c r="A89" s="252" t="s">
        <v>154</v>
      </c>
      <c r="B89" s="194"/>
      <c r="C89" s="386" t="s">
        <v>155</v>
      </c>
      <c r="D89" s="387" t="s">
        <v>23</v>
      </c>
      <c r="E89" s="373">
        <v>4.5999999999999996</v>
      </c>
      <c r="F89" s="750">
        <v>15.35</v>
      </c>
      <c r="G89" s="388">
        <f t="shared" si="10"/>
        <v>70.61</v>
      </c>
      <c r="H89" s="36"/>
      <c r="I89" s="34"/>
      <c r="J89" s="34"/>
      <c r="K89" s="315"/>
    </row>
    <row r="90" spans="1:16" hidden="1">
      <c r="A90" s="252" t="s">
        <v>156</v>
      </c>
      <c r="B90" s="194"/>
      <c r="C90" s="386" t="s">
        <v>157</v>
      </c>
      <c r="D90" s="387" t="s">
        <v>31</v>
      </c>
      <c r="E90" s="373">
        <v>230</v>
      </c>
      <c r="F90" s="750">
        <v>14.49</v>
      </c>
      <c r="G90" s="388">
        <f t="shared" si="10"/>
        <v>3332.7000000000003</v>
      </c>
      <c r="H90" s="36"/>
      <c r="I90" s="34"/>
      <c r="J90" s="34"/>
      <c r="K90" s="315"/>
    </row>
    <row r="91" spans="1:16" hidden="1">
      <c r="A91" s="252" t="s">
        <v>158</v>
      </c>
      <c r="B91" s="194"/>
      <c r="C91" s="386" t="s">
        <v>159</v>
      </c>
      <c r="D91" s="387" t="s">
        <v>37</v>
      </c>
      <c r="E91" s="373">
        <v>97.5</v>
      </c>
      <c r="F91" s="750">
        <v>345.24</v>
      </c>
      <c r="G91" s="388">
        <f t="shared" si="10"/>
        <v>33660.9</v>
      </c>
      <c r="H91" s="36"/>
      <c r="I91" s="79"/>
      <c r="J91" s="79"/>
      <c r="K91" s="321"/>
    </row>
    <row r="92" spans="1:16" hidden="1">
      <c r="A92" s="259" t="s">
        <v>139</v>
      </c>
      <c r="B92" s="389"/>
      <c r="C92" s="390" t="s">
        <v>140</v>
      </c>
      <c r="D92" s="391" t="s">
        <v>31</v>
      </c>
      <c r="E92" s="375">
        <v>108</v>
      </c>
      <c r="F92" s="750">
        <v>2.35</v>
      </c>
      <c r="G92" s="388">
        <f t="shared" si="10"/>
        <v>253.8</v>
      </c>
      <c r="H92" s="36"/>
      <c r="I92" s="79"/>
      <c r="J92" s="79"/>
      <c r="K92" s="321"/>
    </row>
    <row r="93" spans="1:16" hidden="1">
      <c r="A93" s="214" t="s">
        <v>137</v>
      </c>
      <c r="B93" s="191"/>
      <c r="C93" s="386" t="s">
        <v>138</v>
      </c>
      <c r="D93" s="387" t="s">
        <v>62</v>
      </c>
      <c r="E93" s="356">
        <v>1</v>
      </c>
      <c r="F93" s="750">
        <v>48.95</v>
      </c>
      <c r="G93" s="388">
        <f t="shared" si="10"/>
        <v>48.95</v>
      </c>
      <c r="H93" s="36"/>
      <c r="I93" s="34"/>
      <c r="J93" s="34"/>
      <c r="K93" s="315"/>
      <c r="L93" s="12">
        <v>1</v>
      </c>
    </row>
    <row r="94" spans="1:16" hidden="1">
      <c r="A94" s="211" t="s">
        <v>133</v>
      </c>
      <c r="B94" s="31"/>
      <c r="C94" s="30" t="s">
        <v>134</v>
      </c>
      <c r="D94" s="37" t="s">
        <v>31</v>
      </c>
      <c r="E94" s="356">
        <v>13</v>
      </c>
      <c r="F94" s="750">
        <v>49.68</v>
      </c>
      <c r="G94" s="156">
        <f t="shared" ref="G94" si="11">E94*F94</f>
        <v>645.84</v>
      </c>
      <c r="H94" s="36"/>
      <c r="I94" s="34"/>
      <c r="J94" s="34"/>
      <c r="K94" s="315"/>
      <c r="L94" s="12">
        <v>18</v>
      </c>
      <c r="M94" s="12">
        <v>5</v>
      </c>
      <c r="N94" s="12">
        <f>L94*M94</f>
        <v>90</v>
      </c>
    </row>
    <row r="95" spans="1:16" ht="15">
      <c r="A95" s="139" t="s">
        <v>160</v>
      </c>
      <c r="B95" s="38" t="s">
        <v>161</v>
      </c>
      <c r="C95" s="38"/>
      <c r="D95" s="38"/>
      <c r="E95" s="38"/>
      <c r="F95" s="38"/>
      <c r="G95" s="38"/>
      <c r="H95" s="39"/>
      <c r="I95" s="34"/>
      <c r="J95" s="34"/>
      <c r="K95" s="315"/>
    </row>
    <row r="96" spans="1:16" hidden="1">
      <c r="A96" s="211" t="s">
        <v>162</v>
      </c>
      <c r="B96" s="31"/>
      <c r="C96" s="30" t="s">
        <v>163</v>
      </c>
      <c r="D96" s="37" t="s">
        <v>23</v>
      </c>
      <c r="E96" s="372">
        <v>198</v>
      </c>
      <c r="F96" s="750">
        <v>6.44</v>
      </c>
      <c r="G96" s="33">
        <f t="shared" ref="G96:G97" si="12">E96*F96</f>
        <v>1275.1200000000001</v>
      </c>
      <c r="H96" s="36"/>
      <c r="I96" s="36"/>
      <c r="J96" s="36"/>
      <c r="K96" s="316"/>
    </row>
    <row r="97" spans="1:18" ht="15" hidden="1">
      <c r="A97" s="211" t="s">
        <v>164</v>
      </c>
      <c r="B97" s="31"/>
      <c r="C97" s="30" t="s">
        <v>165</v>
      </c>
      <c r="D97" s="37" t="s">
        <v>31</v>
      </c>
      <c r="E97" s="356">
        <v>56</v>
      </c>
      <c r="F97" s="750">
        <v>3.7</v>
      </c>
      <c r="G97" s="33">
        <f t="shared" si="12"/>
        <v>207.20000000000002</v>
      </c>
      <c r="H97" s="36"/>
      <c r="I97" s="36"/>
      <c r="J97" s="36"/>
      <c r="K97" s="316"/>
    </row>
    <row r="98" spans="1:18" ht="30" hidden="1">
      <c r="A98" s="211" t="s">
        <v>166</v>
      </c>
      <c r="B98" s="31"/>
      <c r="C98" s="30" t="s">
        <v>167</v>
      </c>
      <c r="D98" s="37" t="s">
        <v>168</v>
      </c>
      <c r="E98" s="356">
        <v>2.4</v>
      </c>
      <c r="F98" s="750">
        <v>766.67</v>
      </c>
      <c r="G98" s="33">
        <f>E98*F98</f>
        <v>1840.0079999999998</v>
      </c>
      <c r="H98" s="36"/>
      <c r="I98" s="36"/>
      <c r="J98" s="36"/>
      <c r="K98" s="316"/>
      <c r="L98" s="12">
        <v>1.1000000000000001</v>
      </c>
      <c r="M98" s="12">
        <v>2.44</v>
      </c>
      <c r="N98" s="12">
        <f>L98*M98</f>
        <v>2.6840000000000002</v>
      </c>
      <c r="P98" s="12">
        <v>190</v>
      </c>
      <c r="Q98" s="12">
        <v>0.03</v>
      </c>
      <c r="R98" s="12">
        <f>P98*Q98</f>
        <v>5.7</v>
      </c>
    </row>
    <row r="99" spans="1:18" hidden="1">
      <c r="A99" s="211" t="s">
        <v>169</v>
      </c>
      <c r="B99" s="384"/>
      <c r="C99" s="30" t="s">
        <v>170</v>
      </c>
      <c r="D99" s="383" t="s">
        <v>23</v>
      </c>
      <c r="E99" s="356">
        <v>91.3</v>
      </c>
      <c r="F99" s="750">
        <v>24.14</v>
      </c>
      <c r="G99" s="33">
        <f t="shared" ref="G99" si="13">E99*F99</f>
        <v>2203.982</v>
      </c>
      <c r="H99" s="34"/>
      <c r="I99" s="34"/>
      <c r="J99" s="34"/>
      <c r="K99" s="315"/>
      <c r="L99" s="12">
        <v>550</v>
      </c>
      <c r="M99" s="12">
        <v>0.1</v>
      </c>
      <c r="N99" s="12">
        <f>SUM(L99:M99)</f>
        <v>550.1</v>
      </c>
    </row>
    <row r="100" spans="1:18" hidden="1">
      <c r="A100" s="211" t="s">
        <v>171</v>
      </c>
      <c r="B100" s="193"/>
      <c r="C100" s="30" t="s">
        <v>172</v>
      </c>
      <c r="D100" s="37" t="s">
        <v>168</v>
      </c>
      <c r="E100" s="371">
        <v>25</v>
      </c>
      <c r="F100" s="750">
        <v>29.85</v>
      </c>
      <c r="G100" s="33">
        <f t="shared" ref="G100:G101" si="14">E100*F100</f>
        <v>746.25</v>
      </c>
      <c r="H100" s="36"/>
      <c r="I100" s="36"/>
      <c r="J100" s="36"/>
      <c r="K100" s="316"/>
    </row>
    <row r="101" spans="1:18" ht="28.5" hidden="1">
      <c r="A101" s="211" t="s">
        <v>173</v>
      </c>
      <c r="B101" s="31"/>
      <c r="C101" s="30" t="s">
        <v>174</v>
      </c>
      <c r="D101" s="37" t="s">
        <v>37</v>
      </c>
      <c r="E101" s="356">
        <v>127.14</v>
      </c>
      <c r="F101" s="750">
        <v>9.5</v>
      </c>
      <c r="G101" s="33">
        <f t="shared" si="14"/>
        <v>1207.83</v>
      </c>
      <c r="H101" s="36"/>
      <c r="I101" s="36"/>
      <c r="J101" s="36"/>
      <c r="K101" s="316"/>
      <c r="L101" s="12">
        <v>489</v>
      </c>
      <c r="M101" s="12">
        <v>0.2</v>
      </c>
      <c r="N101" s="12">
        <f>L101*M101</f>
        <v>97.800000000000011</v>
      </c>
      <c r="O101" s="12">
        <v>1.3</v>
      </c>
      <c r="P101" s="12">
        <f>N101*O101</f>
        <v>127.14000000000001</v>
      </c>
    </row>
    <row r="102" spans="1:18" ht="28.5" hidden="1">
      <c r="A102" s="211" t="s">
        <v>175</v>
      </c>
      <c r="B102" s="31"/>
      <c r="C102" s="30" t="s">
        <v>176</v>
      </c>
      <c r="D102" s="37" t="s">
        <v>37</v>
      </c>
      <c r="E102" s="356">
        <v>127.14</v>
      </c>
      <c r="F102" s="750">
        <v>30.3</v>
      </c>
      <c r="G102" s="33">
        <f>E102*F102</f>
        <v>3852.3420000000001</v>
      </c>
      <c r="H102" s="36"/>
      <c r="I102" s="36"/>
      <c r="J102" s="36"/>
      <c r="K102" s="316"/>
    </row>
    <row r="103" spans="1:18" ht="28.5" hidden="1">
      <c r="A103" s="211" t="s">
        <v>177</v>
      </c>
      <c r="B103" s="31"/>
      <c r="C103" s="30" t="s">
        <v>178</v>
      </c>
      <c r="D103" s="37" t="s">
        <v>23</v>
      </c>
      <c r="E103" s="372">
        <v>198</v>
      </c>
      <c r="F103" s="750">
        <v>4.83</v>
      </c>
      <c r="G103" s="33">
        <f t="shared" ref="G103:G105" si="15">E103*F103</f>
        <v>956.34</v>
      </c>
      <c r="H103" s="36"/>
      <c r="I103" s="36"/>
      <c r="J103" s="36"/>
      <c r="K103" s="316"/>
    </row>
    <row r="104" spans="1:18" ht="28.5" hidden="1">
      <c r="A104" s="211" t="s">
        <v>179</v>
      </c>
      <c r="B104" s="82"/>
      <c r="C104" s="30" t="s">
        <v>180</v>
      </c>
      <c r="D104" s="37" t="s">
        <v>37</v>
      </c>
      <c r="E104" s="372">
        <v>38</v>
      </c>
      <c r="F104" s="750">
        <v>64.36</v>
      </c>
      <c r="G104" s="33">
        <f t="shared" si="15"/>
        <v>2445.6799999999998</v>
      </c>
      <c r="H104" s="36"/>
      <c r="I104" s="36"/>
      <c r="J104" s="36"/>
      <c r="K104" s="316"/>
    </row>
    <row r="105" spans="1:18" ht="28.5" hidden="1">
      <c r="A105" s="211" t="s">
        <v>181</v>
      </c>
      <c r="B105" s="81"/>
      <c r="C105" s="30" t="s">
        <v>182</v>
      </c>
      <c r="D105" s="37" t="s">
        <v>31</v>
      </c>
      <c r="E105" s="372">
        <v>17</v>
      </c>
      <c r="F105" s="750">
        <v>10.7</v>
      </c>
      <c r="G105" s="33">
        <f t="shared" si="15"/>
        <v>181.89999999999998</v>
      </c>
      <c r="H105" s="36"/>
      <c r="I105" s="36"/>
      <c r="J105" s="36"/>
      <c r="K105" s="316"/>
      <c r="P105" s="12">
        <v>1280</v>
      </c>
      <c r="Q105" s="12">
        <v>0.03</v>
      </c>
      <c r="R105" s="240">
        <f>P105*Q105</f>
        <v>38.4</v>
      </c>
    </row>
    <row r="106" spans="1:18" ht="28.5" hidden="1">
      <c r="A106" s="211" t="s">
        <v>143</v>
      </c>
      <c r="B106" s="83"/>
      <c r="C106" s="30" t="s">
        <v>183</v>
      </c>
      <c r="D106" s="37" t="s">
        <v>37</v>
      </c>
      <c r="E106" s="356">
        <v>25</v>
      </c>
      <c r="F106" s="750">
        <v>203.15</v>
      </c>
      <c r="G106" s="33">
        <f>E106*F106</f>
        <v>5078.75</v>
      </c>
      <c r="H106" s="36"/>
      <c r="I106" s="36"/>
      <c r="J106" s="36"/>
      <c r="K106" s="316"/>
      <c r="L106" s="12">
        <v>549</v>
      </c>
      <c r="M106" s="12">
        <v>0.05</v>
      </c>
      <c r="N106" s="12">
        <f>L106*M106</f>
        <v>27.450000000000003</v>
      </c>
      <c r="P106" s="12">
        <v>2868.0800000000004</v>
      </c>
      <c r="Q106" s="12">
        <v>0.03</v>
      </c>
      <c r="R106" s="240">
        <f t="shared" ref="R106" si="16">P106*Q106</f>
        <v>86.042400000000015</v>
      </c>
    </row>
    <row r="107" spans="1:18" ht="28.5" hidden="1">
      <c r="A107" s="214" t="s">
        <v>121</v>
      </c>
      <c r="B107" s="194"/>
      <c r="C107" s="386" t="s">
        <v>145</v>
      </c>
      <c r="D107" s="387" t="s">
        <v>37</v>
      </c>
      <c r="E107" s="373">
        <v>50</v>
      </c>
      <c r="F107" s="750">
        <v>9.27</v>
      </c>
      <c r="G107" s="388">
        <f t="shared" ref="G107:G117" si="17">E107*F107</f>
        <v>463.5</v>
      </c>
      <c r="H107" s="34"/>
      <c r="I107" s="34"/>
      <c r="J107" s="34"/>
      <c r="K107" s="315"/>
      <c r="L107" s="12">
        <v>549</v>
      </c>
      <c r="M107" s="12">
        <v>0.1</v>
      </c>
      <c r="N107" s="12">
        <f>L107*M107</f>
        <v>54.900000000000006</v>
      </c>
    </row>
    <row r="108" spans="1:18" ht="28.5" hidden="1">
      <c r="A108" s="214" t="s">
        <v>127</v>
      </c>
      <c r="B108" s="194"/>
      <c r="C108" s="386" t="s">
        <v>146</v>
      </c>
      <c r="D108" s="387" t="s">
        <v>37</v>
      </c>
      <c r="E108" s="373">
        <v>162.5</v>
      </c>
      <c r="F108" s="750">
        <v>19.989999999999998</v>
      </c>
      <c r="G108" s="388">
        <f t="shared" si="17"/>
        <v>3248.3749999999995</v>
      </c>
      <c r="H108" s="34"/>
      <c r="I108" s="34"/>
      <c r="J108" s="34"/>
      <c r="K108" s="315"/>
      <c r="L108" s="12">
        <v>54.9</v>
      </c>
      <c r="M108" s="12">
        <v>1.3</v>
      </c>
      <c r="N108" s="12">
        <f>L108*M108</f>
        <v>71.37</v>
      </c>
    </row>
    <row r="109" spans="1:18" ht="28.5" hidden="1">
      <c r="A109" s="214" t="s">
        <v>129</v>
      </c>
      <c r="B109" s="193"/>
      <c r="C109" s="30" t="s">
        <v>130</v>
      </c>
      <c r="D109" s="387" t="s">
        <v>37</v>
      </c>
      <c r="E109" s="373">
        <v>50</v>
      </c>
      <c r="F109" s="750">
        <v>7.32</v>
      </c>
      <c r="G109" s="388">
        <f t="shared" si="17"/>
        <v>366</v>
      </c>
      <c r="H109" s="36"/>
      <c r="I109" s="34"/>
      <c r="J109" s="34"/>
      <c r="K109" s="315"/>
      <c r="L109" s="12">
        <v>3200</v>
      </c>
      <c r="M109" s="12">
        <v>0.15</v>
      </c>
      <c r="N109" s="12">
        <f>L109*M109</f>
        <v>480</v>
      </c>
    </row>
    <row r="110" spans="1:18" hidden="1">
      <c r="A110" s="214" t="s">
        <v>149</v>
      </c>
      <c r="B110" s="194"/>
      <c r="C110" s="386" t="s">
        <v>150</v>
      </c>
      <c r="D110" s="387" t="s">
        <v>37</v>
      </c>
      <c r="E110" s="373">
        <v>50</v>
      </c>
      <c r="F110" s="750">
        <v>144.03</v>
      </c>
      <c r="G110" s="388">
        <f t="shared" si="17"/>
        <v>7201.5</v>
      </c>
      <c r="H110" s="36"/>
      <c r="I110" s="34"/>
      <c r="J110" s="34"/>
      <c r="K110" s="315"/>
      <c r="L110" s="12">
        <v>3200</v>
      </c>
      <c r="M110" s="12">
        <v>0.05</v>
      </c>
      <c r="N110" s="12">
        <f>L110*M110</f>
        <v>160</v>
      </c>
    </row>
    <row r="111" spans="1:18" hidden="1">
      <c r="A111" s="252" t="s">
        <v>151</v>
      </c>
      <c r="B111" s="194"/>
      <c r="C111" s="386" t="s">
        <v>152</v>
      </c>
      <c r="D111" s="387" t="s">
        <v>153</v>
      </c>
      <c r="E111" s="374">
        <v>375</v>
      </c>
      <c r="F111" s="750">
        <v>7.98</v>
      </c>
      <c r="G111" s="388">
        <f t="shared" si="17"/>
        <v>2992.5</v>
      </c>
      <c r="H111" s="36"/>
      <c r="I111" s="79"/>
      <c r="J111" s="79"/>
      <c r="K111" s="321"/>
    </row>
    <row r="112" spans="1:18" ht="28.5" hidden="1">
      <c r="A112" s="252" t="s">
        <v>154</v>
      </c>
      <c r="B112" s="194"/>
      <c r="C112" s="386" t="s">
        <v>155</v>
      </c>
      <c r="D112" s="387" t="s">
        <v>23</v>
      </c>
      <c r="E112" s="373">
        <v>4.9000000000000004</v>
      </c>
      <c r="F112" s="750">
        <v>15.35</v>
      </c>
      <c r="G112" s="388">
        <f t="shared" si="17"/>
        <v>75.215000000000003</v>
      </c>
      <c r="H112" s="36"/>
      <c r="I112" s="79"/>
      <c r="J112" s="79"/>
      <c r="K112" s="321"/>
      <c r="L112" s="12">
        <v>141</v>
      </c>
      <c r="M112" s="12">
        <v>5</v>
      </c>
      <c r="N112" s="12">
        <f>L112*M112</f>
        <v>705</v>
      </c>
    </row>
    <row r="113" spans="1:18" hidden="1">
      <c r="A113" s="252" t="s">
        <v>156</v>
      </c>
      <c r="B113" s="194"/>
      <c r="C113" s="386" t="s">
        <v>157</v>
      </c>
      <c r="D113" s="387" t="s">
        <v>31</v>
      </c>
      <c r="E113" s="372">
        <v>250</v>
      </c>
      <c r="F113" s="750">
        <v>14.49</v>
      </c>
      <c r="G113" s="388">
        <f>E113*F113</f>
        <v>3622.5</v>
      </c>
      <c r="H113" s="36"/>
      <c r="I113" s="79"/>
      <c r="J113" s="79"/>
      <c r="K113" s="321"/>
    </row>
    <row r="114" spans="1:18" hidden="1">
      <c r="A114" s="252" t="s">
        <v>158</v>
      </c>
      <c r="B114" s="194"/>
      <c r="C114" s="386" t="s">
        <v>159</v>
      </c>
      <c r="D114" s="387" t="s">
        <v>37</v>
      </c>
      <c r="E114" s="372">
        <v>310</v>
      </c>
      <c r="F114" s="750">
        <v>345.24</v>
      </c>
      <c r="G114" s="388">
        <f>E114*F114</f>
        <v>107024.40000000001</v>
      </c>
      <c r="H114" s="36"/>
      <c r="I114" s="79"/>
      <c r="J114" s="79"/>
      <c r="K114" s="321"/>
      <c r="L114" s="12">
        <v>81</v>
      </c>
      <c r="M114" s="12">
        <v>66</v>
      </c>
      <c r="N114" s="12">
        <v>54</v>
      </c>
      <c r="O114" s="12">
        <v>3</v>
      </c>
      <c r="P114" s="12">
        <v>6</v>
      </c>
      <c r="Q114" s="12">
        <v>25</v>
      </c>
      <c r="R114" s="12">
        <f>SUM(L114:Q114)</f>
        <v>235</v>
      </c>
    </row>
    <row r="115" spans="1:18" hidden="1">
      <c r="A115" s="259" t="s">
        <v>139</v>
      </c>
      <c r="B115" s="389"/>
      <c r="C115" s="390" t="s">
        <v>140</v>
      </c>
      <c r="D115" s="391" t="s">
        <v>31</v>
      </c>
      <c r="E115" s="375">
        <v>90</v>
      </c>
      <c r="F115" s="750">
        <v>2.35</v>
      </c>
      <c r="G115" s="388">
        <f t="shared" si="17"/>
        <v>211.5</v>
      </c>
      <c r="H115" s="36"/>
      <c r="I115" s="34"/>
      <c r="J115" s="34"/>
      <c r="K115" s="315"/>
      <c r="L115" s="12">
        <v>18</v>
      </c>
      <c r="M115" s="12">
        <v>5</v>
      </c>
      <c r="N115" s="12">
        <f>L115*M115</f>
        <v>90</v>
      </c>
    </row>
    <row r="116" spans="1:18" hidden="1">
      <c r="A116" s="211" t="s">
        <v>133</v>
      </c>
      <c r="B116" s="31"/>
      <c r="C116" s="30" t="s">
        <v>134</v>
      </c>
      <c r="D116" s="37" t="s">
        <v>31</v>
      </c>
      <c r="E116" s="356">
        <v>16</v>
      </c>
      <c r="F116" s="750">
        <v>49.68</v>
      </c>
      <c r="G116" s="156">
        <f t="shared" si="17"/>
        <v>794.88</v>
      </c>
      <c r="H116" s="36"/>
      <c r="I116" s="34"/>
      <c r="J116" s="34"/>
      <c r="K116" s="315"/>
    </row>
    <row r="117" spans="1:18" ht="18" hidden="1" customHeight="1">
      <c r="A117" s="214" t="s">
        <v>137</v>
      </c>
      <c r="B117" s="191"/>
      <c r="C117" s="386" t="s">
        <v>138</v>
      </c>
      <c r="D117" s="387" t="s">
        <v>62</v>
      </c>
      <c r="E117" s="356">
        <v>1</v>
      </c>
      <c r="F117" s="750">
        <v>48.95</v>
      </c>
      <c r="G117" s="388">
        <f t="shared" si="17"/>
        <v>48.95</v>
      </c>
      <c r="H117" s="36"/>
      <c r="I117" s="79"/>
      <c r="J117" s="79"/>
      <c r="K117" s="321"/>
    </row>
    <row r="118" spans="1:18" ht="18" customHeight="1" thickBot="1">
      <c r="A118" s="139" t="s">
        <v>184</v>
      </c>
      <c r="B118" s="38" t="s">
        <v>185</v>
      </c>
      <c r="C118" s="38"/>
      <c r="D118" s="38"/>
      <c r="E118" s="38"/>
      <c r="F118" s="38"/>
      <c r="G118" s="38"/>
      <c r="H118" s="39"/>
      <c r="I118" s="79"/>
      <c r="J118" s="79"/>
      <c r="K118" s="321"/>
    </row>
    <row r="119" spans="1:18" ht="33" hidden="1" customHeight="1">
      <c r="A119" s="214" t="s">
        <v>143</v>
      </c>
      <c r="B119" s="385"/>
      <c r="C119" s="386" t="s">
        <v>183</v>
      </c>
      <c r="D119" s="387" t="s">
        <v>37</v>
      </c>
      <c r="E119" s="372">
        <v>24.6</v>
      </c>
      <c r="F119" s="750">
        <v>203.15</v>
      </c>
      <c r="G119" s="156">
        <f>E119*F119</f>
        <v>4997.4900000000007</v>
      </c>
      <c r="H119" s="34"/>
      <c r="I119" s="34"/>
      <c r="J119" s="34"/>
      <c r="K119" s="315"/>
      <c r="L119" s="12">
        <v>246</v>
      </c>
      <c r="M119" s="12">
        <v>0.1</v>
      </c>
      <c r="N119" s="12">
        <f>L119*M119</f>
        <v>24.6</v>
      </c>
      <c r="O119" s="12">
        <v>1.3</v>
      </c>
      <c r="P119" s="12">
        <f>N119*O119</f>
        <v>31.980000000000004</v>
      </c>
    </row>
    <row r="120" spans="1:18" ht="33" hidden="1" customHeight="1">
      <c r="A120" s="214" t="s">
        <v>127</v>
      </c>
      <c r="B120" s="194"/>
      <c r="C120" s="386" t="s">
        <v>146</v>
      </c>
      <c r="D120" s="387" t="s">
        <v>37</v>
      </c>
      <c r="E120" s="373">
        <v>32</v>
      </c>
      <c r="F120" s="750">
        <v>19.989999999999998</v>
      </c>
      <c r="G120" s="388">
        <f t="shared" ref="G120" si="18">E120*F120</f>
        <v>639.67999999999995</v>
      </c>
      <c r="H120" s="34"/>
      <c r="I120" s="34"/>
      <c r="J120" s="34"/>
      <c r="K120" s="315"/>
    </row>
    <row r="121" spans="1:18" ht="30.75" hidden="1" customHeight="1">
      <c r="A121" s="214" t="s">
        <v>129</v>
      </c>
      <c r="B121" s="193"/>
      <c r="C121" s="30" t="s">
        <v>130</v>
      </c>
      <c r="D121" s="51" t="s">
        <v>37</v>
      </c>
      <c r="E121" s="372">
        <v>22.2</v>
      </c>
      <c r="F121" s="750">
        <v>7.32</v>
      </c>
      <c r="G121" s="156">
        <f t="shared" ref="G121:G125" si="19">E121*F121</f>
        <v>162.50399999999999</v>
      </c>
      <c r="H121" s="34"/>
      <c r="I121" s="34"/>
      <c r="J121" s="34"/>
      <c r="K121" s="315"/>
    </row>
    <row r="122" spans="1:18" ht="30.75" hidden="1" customHeight="1">
      <c r="A122" s="214" t="s">
        <v>186</v>
      </c>
      <c r="B122" s="523"/>
      <c r="C122" s="420" t="s">
        <v>132</v>
      </c>
      <c r="D122" s="735" t="s">
        <v>23</v>
      </c>
      <c r="E122" s="372">
        <v>222</v>
      </c>
      <c r="F122" s="192">
        <v>81.08</v>
      </c>
      <c r="G122" s="159">
        <f t="shared" si="19"/>
        <v>17999.759999999998</v>
      </c>
      <c r="H122" s="34"/>
      <c r="I122" s="34"/>
      <c r="J122" s="34"/>
      <c r="K122" s="315"/>
      <c r="L122" s="12">
        <v>115</v>
      </c>
    </row>
    <row r="123" spans="1:18" ht="30.75" hidden="1" customHeight="1">
      <c r="A123" s="211" t="s">
        <v>133</v>
      </c>
      <c r="B123" s="31"/>
      <c r="C123" s="30" t="s">
        <v>134</v>
      </c>
      <c r="D123" s="51" t="s">
        <v>31</v>
      </c>
      <c r="E123" s="356">
        <v>15</v>
      </c>
      <c r="F123" s="750">
        <v>49.68</v>
      </c>
      <c r="G123" s="156">
        <f t="shared" si="19"/>
        <v>745.2</v>
      </c>
      <c r="H123" s="36"/>
      <c r="I123" s="34"/>
      <c r="J123" s="34"/>
      <c r="K123" s="315"/>
    </row>
    <row r="124" spans="1:18" hidden="1">
      <c r="A124" s="211" t="s">
        <v>137</v>
      </c>
      <c r="B124" s="31"/>
      <c r="C124" s="30" t="s">
        <v>138</v>
      </c>
      <c r="D124" s="51" t="s">
        <v>62</v>
      </c>
      <c r="E124" s="356">
        <v>2</v>
      </c>
      <c r="F124" s="750">
        <v>48.95</v>
      </c>
      <c r="G124" s="156">
        <f t="shared" si="19"/>
        <v>97.9</v>
      </c>
      <c r="H124" s="36"/>
      <c r="I124" s="79"/>
      <c r="J124" s="79"/>
      <c r="K124" s="321"/>
      <c r="L124" s="12">
        <v>15</v>
      </c>
      <c r="M124" s="12">
        <v>7</v>
      </c>
      <c r="N124" s="12">
        <f>L124*M124</f>
        <v>105</v>
      </c>
      <c r="O124" s="12">
        <v>40</v>
      </c>
      <c r="P124" s="12">
        <v>135</v>
      </c>
      <c r="Q124" s="12">
        <f>SUM(N124:P124)</f>
        <v>280</v>
      </c>
    </row>
    <row r="125" spans="1:18" ht="15" hidden="1" thickBot="1">
      <c r="A125" s="214" t="s">
        <v>139</v>
      </c>
      <c r="B125" s="31"/>
      <c r="C125" s="30" t="s">
        <v>140</v>
      </c>
      <c r="D125" s="51" t="s">
        <v>31</v>
      </c>
      <c r="E125" s="356">
        <v>100</v>
      </c>
      <c r="F125" s="750">
        <v>2.35</v>
      </c>
      <c r="G125" s="156">
        <f t="shared" si="19"/>
        <v>235</v>
      </c>
      <c r="H125" s="36"/>
      <c r="I125" s="79"/>
      <c r="J125" s="79"/>
      <c r="K125" s="321"/>
      <c r="L125" s="12">
        <v>20</v>
      </c>
      <c r="M125" s="12">
        <v>5</v>
      </c>
      <c r="N125" s="12">
        <f>L125*M125</f>
        <v>100</v>
      </c>
    </row>
    <row r="126" spans="1:18" ht="15.75" thickBot="1">
      <c r="A126" s="265" t="s">
        <v>187</v>
      </c>
      <c r="B126" s="266" t="s">
        <v>188</v>
      </c>
      <c r="C126" s="267"/>
      <c r="D126" s="268" t="s">
        <v>15</v>
      </c>
      <c r="E126" s="269"/>
      <c r="F126" s="270"/>
      <c r="G126" s="271"/>
      <c r="H126" s="272"/>
      <c r="I126" s="273"/>
      <c r="J126" s="270">
        <f>SUM(I127+I140+I160)</f>
        <v>0</v>
      </c>
      <c r="K126" s="274">
        <v>1.4500000000000001E-2</v>
      </c>
    </row>
    <row r="127" spans="1:18" ht="15">
      <c r="A127" s="260" t="s">
        <v>189</v>
      </c>
      <c r="B127" s="770" t="s">
        <v>190</v>
      </c>
      <c r="C127" s="770"/>
      <c r="D127" s="261"/>
      <c r="E127" s="261"/>
      <c r="F127" s="261"/>
      <c r="G127" s="262"/>
      <c r="H127" s="263"/>
      <c r="I127" s="264"/>
      <c r="J127" s="36"/>
      <c r="K127" s="316"/>
    </row>
    <row r="128" spans="1:18" hidden="1">
      <c r="A128" s="211" t="s">
        <v>171</v>
      </c>
      <c r="B128" s="193"/>
      <c r="C128" s="30" t="s">
        <v>172</v>
      </c>
      <c r="D128" s="37" t="s">
        <v>168</v>
      </c>
      <c r="E128" s="356">
        <v>156.78</v>
      </c>
      <c r="F128" s="750">
        <v>29.85</v>
      </c>
      <c r="G128" s="33">
        <f t="shared" ref="G128:G138" si="20">E128*F128</f>
        <v>4679.8829999999998</v>
      </c>
      <c r="H128" s="36"/>
      <c r="I128" s="34"/>
      <c r="J128" s="34"/>
      <c r="K128" s="315"/>
    </row>
    <row r="129" spans="1:20" ht="28.5" hidden="1">
      <c r="A129" s="211" t="s">
        <v>173</v>
      </c>
      <c r="B129" s="31"/>
      <c r="C129" s="30" t="s">
        <v>174</v>
      </c>
      <c r="D129" s="37" t="s">
        <v>37</v>
      </c>
      <c r="E129" s="356">
        <v>85.78</v>
      </c>
      <c r="F129" s="750">
        <v>9.5</v>
      </c>
      <c r="G129" s="33">
        <f t="shared" si="20"/>
        <v>814.91</v>
      </c>
      <c r="H129" s="36"/>
      <c r="I129" s="36"/>
      <c r="J129" s="36"/>
      <c r="K129" s="316"/>
    </row>
    <row r="130" spans="1:20" ht="28.5" hidden="1">
      <c r="A130" s="502" t="s">
        <v>175</v>
      </c>
      <c r="B130" s="83"/>
      <c r="C130" s="40" t="s">
        <v>176</v>
      </c>
      <c r="D130" s="151" t="s">
        <v>37</v>
      </c>
      <c r="E130" s="356">
        <v>96.63</v>
      </c>
      <c r="F130" s="750">
        <v>30.3</v>
      </c>
      <c r="G130" s="149">
        <f>E130*F130</f>
        <v>2927.8890000000001</v>
      </c>
      <c r="H130" s="36"/>
      <c r="I130" s="36"/>
      <c r="J130" s="36"/>
      <c r="K130" s="316"/>
      <c r="L130" s="12">
        <v>2095</v>
      </c>
      <c r="M130" s="12">
        <v>40</v>
      </c>
      <c r="N130" s="12">
        <f>SUM(L130:M130)</f>
        <v>2135</v>
      </c>
      <c r="O130" s="12">
        <v>1.3</v>
      </c>
      <c r="P130" s="12">
        <f>N130*O130</f>
        <v>2775.5</v>
      </c>
    </row>
    <row r="131" spans="1:20" ht="28.5" hidden="1">
      <c r="A131" s="211" t="s">
        <v>177</v>
      </c>
      <c r="B131" s="31"/>
      <c r="C131" s="30" t="s">
        <v>178</v>
      </c>
      <c r="D131" s="37" t="s">
        <v>23</v>
      </c>
      <c r="E131" s="372">
        <v>356</v>
      </c>
      <c r="F131" s="750">
        <v>4.83</v>
      </c>
      <c r="G131" s="33">
        <f t="shared" si="20"/>
        <v>1719.48</v>
      </c>
      <c r="H131" s="36"/>
      <c r="I131" s="36"/>
      <c r="J131" s="36"/>
      <c r="K131" s="316"/>
      <c r="P131" s="12">
        <v>4323</v>
      </c>
      <c r="Q131" s="12">
        <v>0.09</v>
      </c>
      <c r="R131" s="12">
        <f>P131*Q131</f>
        <v>389.07</v>
      </c>
    </row>
    <row r="132" spans="1:20" hidden="1">
      <c r="A132" s="211" t="s">
        <v>191</v>
      </c>
      <c r="B132" s="81"/>
      <c r="C132" s="30" t="s">
        <v>192</v>
      </c>
      <c r="D132" s="37" t="s">
        <v>62</v>
      </c>
      <c r="E132" s="372">
        <v>16</v>
      </c>
      <c r="F132" s="750">
        <v>35.19</v>
      </c>
      <c r="G132" s="33">
        <f t="shared" si="20"/>
        <v>563.04</v>
      </c>
      <c r="H132" s="36"/>
      <c r="I132" s="36"/>
      <c r="J132" s="36"/>
      <c r="K132" s="316"/>
      <c r="P132" s="12">
        <v>190</v>
      </c>
      <c r="Q132" s="12">
        <v>0.03</v>
      </c>
      <c r="R132" s="12">
        <f>P132*Q132</f>
        <v>5.7</v>
      </c>
    </row>
    <row r="133" spans="1:20" hidden="1">
      <c r="A133" s="211" t="s">
        <v>193</v>
      </c>
      <c r="B133" s="81"/>
      <c r="C133" s="30" t="s">
        <v>194</v>
      </c>
      <c r="D133" s="37" t="s">
        <v>62</v>
      </c>
      <c r="E133" s="372">
        <v>20</v>
      </c>
      <c r="F133" s="750">
        <v>44.98</v>
      </c>
      <c r="G133" s="33">
        <f t="shared" si="20"/>
        <v>899.59999999999991</v>
      </c>
      <c r="H133" s="36"/>
      <c r="I133" s="36"/>
      <c r="J133" s="36"/>
      <c r="K133" s="316"/>
    </row>
    <row r="134" spans="1:20" ht="28.5" hidden="1">
      <c r="A134" s="211" t="s">
        <v>179</v>
      </c>
      <c r="B134" s="82"/>
      <c r="C134" s="30" t="s">
        <v>180</v>
      </c>
      <c r="D134" s="37" t="s">
        <v>37</v>
      </c>
      <c r="E134" s="372">
        <v>247</v>
      </c>
      <c r="F134" s="750">
        <v>64.36</v>
      </c>
      <c r="G134" s="33">
        <f t="shared" si="20"/>
        <v>15896.92</v>
      </c>
      <c r="H134" s="36"/>
      <c r="I134" s="36"/>
      <c r="J134" s="36"/>
      <c r="K134" s="316"/>
      <c r="P134" s="12">
        <v>197</v>
      </c>
      <c r="Q134" s="12">
        <v>0.1</v>
      </c>
      <c r="R134" s="12">
        <f>P134*Q134</f>
        <v>19.700000000000003</v>
      </c>
    </row>
    <row r="135" spans="1:20" hidden="1">
      <c r="A135" s="211" t="s">
        <v>195</v>
      </c>
      <c r="B135" s="81"/>
      <c r="C135" s="30" t="s">
        <v>196</v>
      </c>
      <c r="D135" s="37" t="s">
        <v>23</v>
      </c>
      <c r="E135" s="356">
        <v>1359.8</v>
      </c>
      <c r="F135" s="750">
        <v>4.83</v>
      </c>
      <c r="G135" s="33">
        <f t="shared" si="20"/>
        <v>6567.8339999999998</v>
      </c>
      <c r="H135" s="36"/>
      <c r="I135" s="36"/>
      <c r="J135" s="36"/>
      <c r="K135" s="316"/>
      <c r="L135" s="12">
        <v>18</v>
      </c>
      <c r="M135" s="12">
        <v>4</v>
      </c>
      <c r="N135" s="12">
        <f>L135*M135</f>
        <v>72</v>
      </c>
      <c r="P135" s="12">
        <v>1280</v>
      </c>
      <c r="Q135" s="12">
        <v>0.03</v>
      </c>
      <c r="R135" s="240">
        <f>P135*Q135</f>
        <v>38.4</v>
      </c>
    </row>
    <row r="136" spans="1:20" hidden="1">
      <c r="A136" s="211" t="s">
        <v>197</v>
      </c>
      <c r="B136" s="82"/>
      <c r="C136" s="30" t="s">
        <v>198</v>
      </c>
      <c r="D136" s="37" t="s">
        <v>23</v>
      </c>
      <c r="E136" s="356">
        <v>72</v>
      </c>
      <c r="F136" s="750">
        <v>9.65</v>
      </c>
      <c r="G136" s="33">
        <f t="shared" si="20"/>
        <v>694.80000000000007</v>
      </c>
      <c r="H136" s="36"/>
      <c r="I136" s="36"/>
      <c r="J136" s="36"/>
      <c r="K136" s="316"/>
      <c r="P136" s="12">
        <v>2868.0800000000004</v>
      </c>
      <c r="Q136" s="12">
        <v>0.03</v>
      </c>
      <c r="R136" s="240">
        <f t="shared" ref="R136:R137" si="21">P136*Q136</f>
        <v>86.042400000000015</v>
      </c>
    </row>
    <row r="137" spans="1:20" hidden="1">
      <c r="A137" s="211" t="s">
        <v>197</v>
      </c>
      <c r="B137" s="82"/>
      <c r="C137" s="30" t="s">
        <v>199</v>
      </c>
      <c r="D137" s="37" t="s">
        <v>23</v>
      </c>
      <c r="E137" s="356">
        <v>1271</v>
      </c>
      <c r="F137" s="750">
        <v>9.65</v>
      </c>
      <c r="G137" s="33">
        <f t="shared" si="20"/>
        <v>12265.15</v>
      </c>
      <c r="H137" s="36"/>
      <c r="I137" s="36"/>
      <c r="J137" s="36"/>
      <c r="K137" s="316"/>
      <c r="P137" s="12">
        <v>7901.05</v>
      </c>
      <c r="Q137" s="12">
        <v>0.05</v>
      </c>
      <c r="R137" s="240">
        <f t="shared" si="21"/>
        <v>395.05250000000001</v>
      </c>
    </row>
    <row r="138" spans="1:20" ht="15" hidden="1" customHeight="1">
      <c r="A138" s="211" t="s">
        <v>181</v>
      </c>
      <c r="B138" s="81"/>
      <c r="C138" s="30" t="s">
        <v>182</v>
      </c>
      <c r="D138" s="37" t="s">
        <v>31</v>
      </c>
      <c r="E138" s="372">
        <v>35</v>
      </c>
      <c r="F138" s="750">
        <v>10.7</v>
      </c>
      <c r="G138" s="33">
        <f t="shared" si="20"/>
        <v>374.5</v>
      </c>
      <c r="H138" s="36"/>
      <c r="I138" s="36"/>
      <c r="J138" s="36"/>
      <c r="K138" s="316"/>
      <c r="L138" s="78"/>
    </row>
    <row r="139" spans="1:20" ht="28.5" hidden="1">
      <c r="A139" s="211" t="s">
        <v>143</v>
      </c>
      <c r="B139" s="83"/>
      <c r="C139" s="30" t="s">
        <v>200</v>
      </c>
      <c r="D139" s="37" t="s">
        <v>37</v>
      </c>
      <c r="E139" s="356">
        <v>58</v>
      </c>
      <c r="F139" s="750">
        <v>203.15</v>
      </c>
      <c r="G139" s="33">
        <f>E139*F139</f>
        <v>11782.7</v>
      </c>
      <c r="H139" s="36"/>
      <c r="I139" s="36"/>
      <c r="J139" s="56"/>
      <c r="K139" s="319"/>
      <c r="L139" s="12">
        <v>578</v>
      </c>
      <c r="M139" s="12">
        <v>0.1</v>
      </c>
      <c r="N139" s="12">
        <f>L139*M139</f>
        <v>57.800000000000004</v>
      </c>
      <c r="R139" s="12">
        <v>270.59999999999997</v>
      </c>
    </row>
    <row r="140" spans="1:20" ht="20.25" customHeight="1">
      <c r="A140" s="24" t="s">
        <v>201</v>
      </c>
      <c r="B140" s="771" t="s">
        <v>202</v>
      </c>
      <c r="C140" s="771"/>
      <c r="D140" s="204"/>
      <c r="E140" s="204"/>
      <c r="F140" s="204"/>
      <c r="G140" s="212"/>
      <c r="H140" s="231"/>
      <c r="I140" s="201"/>
      <c r="J140" s="34"/>
      <c r="K140" s="315"/>
    </row>
    <row r="141" spans="1:20" ht="17.100000000000001" customHeight="1">
      <c r="A141" s="139" t="s">
        <v>203</v>
      </c>
      <c r="B141" s="38" t="s">
        <v>204</v>
      </c>
      <c r="C141" s="38"/>
      <c r="D141" s="38"/>
      <c r="E141" s="38"/>
      <c r="F141" s="38"/>
      <c r="G141" s="38"/>
      <c r="H141" s="39"/>
      <c r="I141" s="34"/>
      <c r="J141" s="34"/>
      <c r="K141" s="315"/>
      <c r="L141" s="12">
        <v>6</v>
      </c>
      <c r="M141" s="12">
        <v>32</v>
      </c>
      <c r="N141" s="12">
        <f>L141*M141</f>
        <v>192</v>
      </c>
    </row>
    <row r="142" spans="1:20" hidden="1">
      <c r="A142" s="213" t="s">
        <v>205</v>
      </c>
      <c r="B142" s="31"/>
      <c r="C142" s="30" t="s">
        <v>206</v>
      </c>
      <c r="D142" s="37" t="s">
        <v>31</v>
      </c>
      <c r="E142" s="372">
        <v>99.93</v>
      </c>
      <c r="F142" s="750">
        <v>8.0500000000000007</v>
      </c>
      <c r="G142" s="33">
        <f>E142*F142</f>
        <v>804.43650000000014</v>
      </c>
      <c r="H142" s="36"/>
      <c r="I142" s="34"/>
      <c r="J142" s="34"/>
      <c r="K142" s="315"/>
    </row>
    <row r="143" spans="1:20" hidden="1">
      <c r="A143" s="211" t="s">
        <v>162</v>
      </c>
      <c r="B143" s="31"/>
      <c r="C143" s="30" t="s">
        <v>163</v>
      </c>
      <c r="D143" s="37" t="s">
        <v>23</v>
      </c>
      <c r="E143" s="372">
        <v>1213.93</v>
      </c>
      <c r="F143" s="750">
        <v>6.44</v>
      </c>
      <c r="G143" s="33">
        <f t="shared" ref="G143:G145" si="22">E143*F143</f>
        <v>7817.7092000000011</v>
      </c>
      <c r="H143" s="36"/>
      <c r="I143" s="36"/>
      <c r="J143" s="36"/>
      <c r="K143" s="316"/>
    </row>
    <row r="144" spans="1:20" ht="15" hidden="1">
      <c r="A144" s="211" t="s">
        <v>164</v>
      </c>
      <c r="B144" s="31"/>
      <c r="C144" s="30" t="s">
        <v>165</v>
      </c>
      <c r="D144" s="37" t="s">
        <v>31</v>
      </c>
      <c r="E144" s="356">
        <v>145.88</v>
      </c>
      <c r="F144" s="750">
        <v>3.7</v>
      </c>
      <c r="G144" s="33">
        <f t="shared" si="22"/>
        <v>539.75599999999997</v>
      </c>
      <c r="H144" s="36"/>
      <c r="I144" s="36"/>
      <c r="J144" s="36"/>
      <c r="K144" s="316"/>
      <c r="L144" s="12">
        <v>121</v>
      </c>
      <c r="M144" s="12">
        <v>6</v>
      </c>
      <c r="N144" s="12">
        <f>L144*M144</f>
        <v>726</v>
      </c>
      <c r="O144" s="12">
        <v>55</v>
      </c>
      <c r="P144" s="12">
        <v>13</v>
      </c>
      <c r="Q144" s="12">
        <f>O144*P144</f>
        <v>715</v>
      </c>
      <c r="R144" s="12">
        <f>N144+Q144</f>
        <v>1441</v>
      </c>
      <c r="S144" s="12">
        <v>3</v>
      </c>
      <c r="T144" s="12">
        <f>R144*S144</f>
        <v>4323</v>
      </c>
    </row>
    <row r="145" spans="1:18" hidden="1">
      <c r="A145" s="211" t="s">
        <v>207</v>
      </c>
      <c r="B145" s="31"/>
      <c r="C145" s="30" t="s">
        <v>208</v>
      </c>
      <c r="D145" s="37" t="s">
        <v>31</v>
      </c>
      <c r="E145" s="356">
        <v>65.3</v>
      </c>
      <c r="F145" s="750">
        <v>2.42</v>
      </c>
      <c r="G145" s="33">
        <f t="shared" si="22"/>
        <v>158.02599999999998</v>
      </c>
      <c r="H145" s="36"/>
      <c r="I145" s="36"/>
      <c r="J145" s="36"/>
      <c r="K145" s="316"/>
      <c r="P145" s="12">
        <v>4323</v>
      </c>
      <c r="Q145" s="12">
        <v>0.09</v>
      </c>
      <c r="R145" s="12">
        <f>P145*Q145</f>
        <v>389.07</v>
      </c>
    </row>
    <row r="146" spans="1:18" ht="30" hidden="1">
      <c r="A146" s="211" t="s">
        <v>166</v>
      </c>
      <c r="B146" s="31"/>
      <c r="C146" s="30" t="s">
        <v>167</v>
      </c>
      <c r="D146" s="37" t="s">
        <v>168</v>
      </c>
      <c r="E146" s="356">
        <v>14.52</v>
      </c>
      <c r="F146" s="750">
        <v>766.67</v>
      </c>
      <c r="G146" s="33">
        <f>E146*F146</f>
        <v>11132.0484</v>
      </c>
      <c r="H146" s="36"/>
      <c r="I146" s="36"/>
      <c r="J146" s="36"/>
      <c r="K146" s="316"/>
      <c r="L146" s="12">
        <v>1.1000000000000001</v>
      </c>
      <c r="M146" s="12">
        <v>2.44</v>
      </c>
      <c r="N146" s="12">
        <f>L146*M146</f>
        <v>2.6840000000000002</v>
      </c>
      <c r="P146" s="12">
        <v>190</v>
      </c>
      <c r="Q146" s="12">
        <v>0.03</v>
      </c>
      <c r="R146" s="12">
        <f>P146*Q146</f>
        <v>5.7</v>
      </c>
    </row>
    <row r="147" spans="1:18" ht="28.5" hidden="1">
      <c r="A147" s="211" t="s">
        <v>173</v>
      </c>
      <c r="B147" s="31"/>
      <c r="C147" s="30" t="s">
        <v>174</v>
      </c>
      <c r="D147" s="37" t="s">
        <v>37</v>
      </c>
      <c r="E147" s="356">
        <v>69.849999999999994</v>
      </c>
      <c r="F147" s="750">
        <v>9.5</v>
      </c>
      <c r="G147" s="33">
        <f t="shared" ref="G147" si="23">E147*F147</f>
        <v>663.57499999999993</v>
      </c>
      <c r="H147" s="36"/>
      <c r="I147" s="36"/>
      <c r="J147" s="36"/>
      <c r="K147" s="316"/>
      <c r="L147" s="12">
        <v>1220</v>
      </c>
      <c r="M147" s="12">
        <v>2.6840000000000002</v>
      </c>
      <c r="N147" s="12">
        <f>L147/M147</f>
        <v>454.5454545454545</v>
      </c>
      <c r="O147" s="12">
        <v>32</v>
      </c>
      <c r="P147" s="12">
        <f>N147*O147</f>
        <v>14545.454545454544</v>
      </c>
    </row>
    <row r="148" spans="1:18" ht="15">
      <c r="A148" s="139" t="s">
        <v>209</v>
      </c>
      <c r="B148" s="38" t="s">
        <v>210</v>
      </c>
      <c r="C148" s="38"/>
      <c r="D148" s="38"/>
      <c r="E148" s="38"/>
      <c r="F148" s="38"/>
      <c r="G148" s="38"/>
      <c r="H148" s="39"/>
      <c r="I148" s="36"/>
      <c r="J148" s="36"/>
      <c r="K148" s="316"/>
    </row>
    <row r="149" spans="1:18" hidden="1">
      <c r="A149" s="211" t="s">
        <v>171</v>
      </c>
      <c r="B149" s="193"/>
      <c r="C149" s="30" t="s">
        <v>172</v>
      </c>
      <c r="D149" s="37" t="s">
        <v>168</v>
      </c>
      <c r="E149" s="371">
        <v>242</v>
      </c>
      <c r="F149" s="750">
        <v>30.3</v>
      </c>
      <c r="G149" s="33">
        <f t="shared" ref="G149:G158" si="24">E149*F149</f>
        <v>7332.6</v>
      </c>
      <c r="H149" s="36"/>
      <c r="I149" s="36"/>
      <c r="J149" s="36"/>
      <c r="K149" s="316"/>
    </row>
    <row r="150" spans="1:18" ht="28.5" hidden="1">
      <c r="A150" s="211" t="s">
        <v>173</v>
      </c>
      <c r="B150" s="31"/>
      <c r="C150" s="30" t="s">
        <v>174</v>
      </c>
      <c r="D150" s="37" t="s">
        <v>37</v>
      </c>
      <c r="E150" s="356">
        <v>205.63</v>
      </c>
      <c r="F150" s="750">
        <v>9.5</v>
      </c>
      <c r="G150" s="33">
        <f t="shared" si="24"/>
        <v>1953.4849999999999</v>
      </c>
      <c r="H150" s="36"/>
      <c r="I150" s="36"/>
      <c r="J150" s="36"/>
      <c r="K150" s="316"/>
    </row>
    <row r="151" spans="1:18" ht="28.5" hidden="1">
      <c r="A151" s="211" t="s">
        <v>175</v>
      </c>
      <c r="B151" s="31"/>
      <c r="C151" s="30" t="s">
        <v>176</v>
      </c>
      <c r="D151" s="37" t="s">
        <v>37</v>
      </c>
      <c r="E151" s="356">
        <v>159.85</v>
      </c>
      <c r="F151" s="750">
        <v>30.3</v>
      </c>
      <c r="G151" s="33">
        <f>E151*F151</f>
        <v>4843.4549999999999</v>
      </c>
      <c r="H151" s="36"/>
      <c r="I151" s="36"/>
      <c r="J151" s="36"/>
      <c r="K151" s="316"/>
    </row>
    <row r="152" spans="1:18" hidden="1">
      <c r="A152" s="211" t="s">
        <v>211</v>
      </c>
      <c r="B152" s="31"/>
      <c r="C152" s="30" t="s">
        <v>212</v>
      </c>
      <c r="D152" s="37" t="s">
        <v>23</v>
      </c>
      <c r="E152" s="372">
        <v>1320</v>
      </c>
      <c r="F152" s="750">
        <v>5.31</v>
      </c>
      <c r="G152" s="33">
        <f t="shared" si="24"/>
        <v>7009.2</v>
      </c>
      <c r="H152" s="36"/>
      <c r="I152" s="36"/>
      <c r="J152" s="36"/>
      <c r="K152" s="316"/>
    </row>
    <row r="153" spans="1:18" ht="28.5" hidden="1">
      <c r="A153" s="211" t="s">
        <v>177</v>
      </c>
      <c r="B153" s="31"/>
      <c r="C153" s="30" t="s">
        <v>178</v>
      </c>
      <c r="D153" s="37" t="s">
        <v>23</v>
      </c>
      <c r="E153" s="372">
        <v>396</v>
      </c>
      <c r="F153" s="750">
        <v>4.83</v>
      </c>
      <c r="G153" s="33">
        <f t="shared" si="24"/>
        <v>1912.68</v>
      </c>
      <c r="H153" s="36"/>
      <c r="I153" s="36"/>
      <c r="J153" s="36"/>
      <c r="K153" s="316"/>
    </row>
    <row r="154" spans="1:18" ht="28.5" hidden="1">
      <c r="A154" s="211" t="s">
        <v>179</v>
      </c>
      <c r="B154" s="82"/>
      <c r="C154" s="30" t="s">
        <v>180</v>
      </c>
      <c r="D154" s="37" t="s">
        <v>37</v>
      </c>
      <c r="E154" s="372">
        <v>75</v>
      </c>
      <c r="F154" s="750">
        <v>64.36</v>
      </c>
      <c r="G154" s="33">
        <f t="shared" si="24"/>
        <v>4827</v>
      </c>
      <c r="H154" s="36"/>
      <c r="I154" s="36"/>
      <c r="J154" s="36"/>
      <c r="K154" s="316"/>
    </row>
    <row r="155" spans="1:18" hidden="1">
      <c r="A155" s="211" t="s">
        <v>169</v>
      </c>
      <c r="B155" s="384"/>
      <c r="C155" s="30" t="s">
        <v>170</v>
      </c>
      <c r="D155" s="383" t="s">
        <v>23</v>
      </c>
      <c r="E155" s="356">
        <v>321</v>
      </c>
      <c r="F155" s="750">
        <v>24.14</v>
      </c>
      <c r="G155" s="33">
        <f t="shared" si="24"/>
        <v>7748.9400000000005</v>
      </c>
      <c r="H155" s="36"/>
      <c r="I155" s="36"/>
      <c r="J155" s="36"/>
      <c r="K155" s="316"/>
    </row>
    <row r="156" spans="1:18" hidden="1">
      <c r="A156" s="211" t="s">
        <v>197</v>
      </c>
      <c r="B156" s="82"/>
      <c r="C156" s="30" t="s">
        <v>198</v>
      </c>
      <c r="D156" s="37" t="s">
        <v>23</v>
      </c>
      <c r="E156" s="356">
        <v>240</v>
      </c>
      <c r="F156" s="750">
        <v>9.65</v>
      </c>
      <c r="G156" s="33">
        <f t="shared" si="24"/>
        <v>2316</v>
      </c>
      <c r="H156" s="36"/>
      <c r="I156" s="36"/>
      <c r="J156" s="36"/>
      <c r="K156" s="316"/>
      <c r="L156" s="12">
        <v>509</v>
      </c>
      <c r="M156" s="12">
        <v>1.5</v>
      </c>
      <c r="N156" s="12">
        <f>L156/M156</f>
        <v>339.33333333333331</v>
      </c>
      <c r="P156" s="12">
        <v>340</v>
      </c>
      <c r="Q156" s="12">
        <v>0.1</v>
      </c>
      <c r="R156" s="12">
        <f>P156*Q156</f>
        <v>34</v>
      </c>
    </row>
    <row r="157" spans="1:18" hidden="1">
      <c r="A157" s="211" t="s">
        <v>197</v>
      </c>
      <c r="B157" s="82"/>
      <c r="C157" s="30" t="s">
        <v>199</v>
      </c>
      <c r="D157" s="37" t="s">
        <v>23</v>
      </c>
      <c r="E157" s="356">
        <v>1422</v>
      </c>
      <c r="F157" s="750">
        <v>9.65</v>
      </c>
      <c r="G157" s="33">
        <f t="shared" si="24"/>
        <v>13722.300000000001</v>
      </c>
      <c r="H157" s="36"/>
      <c r="I157" s="36"/>
      <c r="J157" s="36"/>
      <c r="K157" s="316"/>
      <c r="L157" s="12">
        <v>509</v>
      </c>
      <c r="M157" s="12">
        <v>1.8</v>
      </c>
      <c r="N157" s="12">
        <f>L157*M157</f>
        <v>916.2</v>
      </c>
      <c r="P157" s="12">
        <v>917</v>
      </c>
      <c r="R157" s="12">
        <v>91</v>
      </c>
    </row>
    <row r="158" spans="1:18" ht="28.5" hidden="1">
      <c r="A158" s="211" t="s">
        <v>181</v>
      </c>
      <c r="B158" s="81"/>
      <c r="C158" s="30" t="s">
        <v>182</v>
      </c>
      <c r="D158" s="37" t="s">
        <v>31</v>
      </c>
      <c r="E158" s="356">
        <v>17</v>
      </c>
      <c r="F158" s="750">
        <v>10.7</v>
      </c>
      <c r="G158" s="33">
        <f t="shared" si="24"/>
        <v>181.89999999999998</v>
      </c>
      <c r="H158" s="36"/>
      <c r="I158" s="36"/>
      <c r="J158" s="36"/>
      <c r="K158" s="316"/>
      <c r="P158" s="12">
        <v>1280</v>
      </c>
      <c r="Q158" s="12">
        <v>0.03</v>
      </c>
      <c r="R158" s="240">
        <f>P158*Q158</f>
        <v>38.4</v>
      </c>
    </row>
    <row r="159" spans="1:18" ht="28.5" hidden="1">
      <c r="A159" s="211" t="s">
        <v>143</v>
      </c>
      <c r="B159" s="83"/>
      <c r="C159" s="30" t="s">
        <v>213</v>
      </c>
      <c r="D159" s="37" t="s">
        <v>37</v>
      </c>
      <c r="E159" s="356">
        <v>2.61</v>
      </c>
      <c r="F159" s="750">
        <v>203.15</v>
      </c>
      <c r="G159" s="33">
        <f>E159*F159</f>
        <v>530.22149999999999</v>
      </c>
      <c r="H159" s="36"/>
      <c r="I159" s="36"/>
      <c r="J159" s="36"/>
      <c r="K159" s="316"/>
      <c r="L159" s="12">
        <v>261</v>
      </c>
      <c r="M159" s="12">
        <v>0.1</v>
      </c>
      <c r="N159" s="12">
        <f>L159*M159</f>
        <v>26.1</v>
      </c>
      <c r="P159" s="12">
        <v>2868.0800000000004</v>
      </c>
      <c r="Q159" s="12">
        <v>0.03</v>
      </c>
      <c r="R159" s="240">
        <f t="shared" ref="R159" si="25">P159*Q159</f>
        <v>86.042400000000015</v>
      </c>
    </row>
    <row r="160" spans="1:18" ht="15.75" thickBot="1">
      <c r="A160" s="24" t="s">
        <v>214</v>
      </c>
      <c r="B160" s="771" t="s">
        <v>215</v>
      </c>
      <c r="C160" s="771"/>
      <c r="D160" s="204"/>
      <c r="E160" s="204"/>
      <c r="F160" s="204"/>
      <c r="G160" s="212"/>
      <c r="H160" s="231"/>
      <c r="I160" s="201"/>
      <c r="J160" s="77"/>
      <c r="K160" s="322"/>
      <c r="R160" s="12">
        <f>SUM(R145:R159)</f>
        <v>644.2124</v>
      </c>
    </row>
    <row r="161" spans="1:13" ht="28.5" hidden="1">
      <c r="A161" s="683" t="s">
        <v>216</v>
      </c>
      <c r="B161" s="84"/>
      <c r="C161" s="85" t="s">
        <v>217</v>
      </c>
      <c r="D161" s="37" t="s">
        <v>62</v>
      </c>
      <c r="E161" s="684">
        <v>4</v>
      </c>
      <c r="F161" s="750">
        <v>111.28</v>
      </c>
      <c r="G161" s="532">
        <f t="shared" ref="G161:G187" si="26">E161*F161</f>
        <v>445.12</v>
      </c>
      <c r="H161" s="77"/>
      <c r="I161" s="77"/>
      <c r="J161" s="410"/>
      <c r="K161" s="12"/>
    </row>
    <row r="162" spans="1:13" hidden="1">
      <c r="A162" s="685" t="s">
        <v>218</v>
      </c>
      <c r="B162" s="86"/>
      <c r="C162" s="87" t="s">
        <v>219</v>
      </c>
      <c r="D162" s="37" t="s">
        <v>62</v>
      </c>
      <c r="E162" s="684">
        <v>1</v>
      </c>
      <c r="F162" s="750">
        <v>162.81</v>
      </c>
      <c r="G162" s="532">
        <f t="shared" si="26"/>
        <v>162.81</v>
      </c>
      <c r="H162" s="77"/>
      <c r="I162" s="77"/>
      <c r="J162" s="410"/>
      <c r="K162" s="12"/>
    </row>
    <row r="163" spans="1:13" hidden="1">
      <c r="A163" s="686" t="s">
        <v>220</v>
      </c>
      <c r="B163" s="88"/>
      <c r="C163" s="89" t="s">
        <v>221</v>
      </c>
      <c r="D163" s="37" t="s">
        <v>31</v>
      </c>
      <c r="E163" s="684">
        <v>40</v>
      </c>
      <c r="F163" s="750">
        <v>15.82</v>
      </c>
      <c r="G163" s="532">
        <f t="shared" si="26"/>
        <v>632.79999999999995</v>
      </c>
      <c r="H163" s="77"/>
      <c r="I163" s="77"/>
      <c r="J163" s="410"/>
      <c r="K163" s="12"/>
    </row>
    <row r="164" spans="1:13" hidden="1">
      <c r="A164" s="687" t="s">
        <v>222</v>
      </c>
      <c r="B164" s="90"/>
      <c r="C164" s="91" t="s">
        <v>223</v>
      </c>
      <c r="D164" s="37" t="s">
        <v>62</v>
      </c>
      <c r="E164" s="684">
        <v>30</v>
      </c>
      <c r="F164" s="750">
        <v>9.89</v>
      </c>
      <c r="G164" s="532">
        <f t="shared" si="26"/>
        <v>296.70000000000005</v>
      </c>
      <c r="H164" s="77"/>
      <c r="I164" s="77"/>
      <c r="J164" s="410"/>
      <c r="K164" s="12"/>
    </row>
    <row r="165" spans="1:13" hidden="1">
      <c r="A165" s="688" t="s">
        <v>224</v>
      </c>
      <c r="B165" s="92"/>
      <c r="C165" s="93" t="s">
        <v>225</v>
      </c>
      <c r="D165" s="37" t="s">
        <v>62</v>
      </c>
      <c r="E165" s="684">
        <v>2</v>
      </c>
      <c r="F165" s="750">
        <v>274.08999999999997</v>
      </c>
      <c r="G165" s="532">
        <f t="shared" si="26"/>
        <v>548.17999999999995</v>
      </c>
      <c r="H165" s="77"/>
      <c r="I165" s="77"/>
      <c r="J165" s="410"/>
      <c r="K165" s="12"/>
    </row>
    <row r="166" spans="1:13" hidden="1">
      <c r="A166" s="688" t="s">
        <v>226</v>
      </c>
      <c r="B166" s="92"/>
      <c r="C166" s="93" t="s">
        <v>227</v>
      </c>
      <c r="D166" s="37" t="s">
        <v>62</v>
      </c>
      <c r="E166" s="684">
        <v>3</v>
      </c>
      <c r="F166" s="750">
        <v>25.71</v>
      </c>
      <c r="G166" s="532">
        <f t="shared" si="26"/>
        <v>77.13</v>
      </c>
      <c r="H166" s="77"/>
      <c r="I166" s="77"/>
      <c r="J166" s="410"/>
      <c r="K166" s="12"/>
    </row>
    <row r="167" spans="1:13" ht="28.5" hidden="1">
      <c r="A167" s="689" t="s">
        <v>228</v>
      </c>
      <c r="B167" s="94"/>
      <c r="C167" s="95" t="s">
        <v>229</v>
      </c>
      <c r="D167" s="37" t="s">
        <v>62</v>
      </c>
      <c r="E167" s="684">
        <v>400</v>
      </c>
      <c r="F167" s="750">
        <v>15.82</v>
      </c>
      <c r="G167" s="532">
        <f t="shared" si="26"/>
        <v>6328</v>
      </c>
      <c r="H167" s="77"/>
      <c r="I167" s="77"/>
      <c r="J167" s="410"/>
      <c r="K167" s="12"/>
    </row>
    <row r="168" spans="1:13" hidden="1">
      <c r="A168" s="690" t="s">
        <v>230</v>
      </c>
      <c r="B168" s="96"/>
      <c r="C168" s="97" t="s">
        <v>231</v>
      </c>
      <c r="D168" s="37" t="s">
        <v>62</v>
      </c>
      <c r="E168" s="684">
        <v>1200</v>
      </c>
      <c r="F168" s="750">
        <v>3.22</v>
      </c>
      <c r="G168" s="532">
        <f t="shared" si="26"/>
        <v>3864.0000000000005</v>
      </c>
      <c r="H168" s="77"/>
      <c r="I168" s="77"/>
      <c r="J168" s="410"/>
      <c r="K168" s="12"/>
    </row>
    <row r="169" spans="1:13" hidden="1">
      <c r="A169" s="691" t="s">
        <v>232</v>
      </c>
      <c r="B169" s="98"/>
      <c r="C169" s="99" t="s">
        <v>233</v>
      </c>
      <c r="D169" s="37" t="s">
        <v>62</v>
      </c>
      <c r="E169" s="684">
        <v>3</v>
      </c>
      <c r="F169" s="750">
        <v>39.549999999999997</v>
      </c>
      <c r="G169" s="532">
        <f t="shared" si="26"/>
        <v>118.64999999999999</v>
      </c>
      <c r="H169" s="77"/>
      <c r="I169" s="77"/>
      <c r="J169" s="410"/>
      <c r="K169" s="12"/>
    </row>
    <row r="170" spans="1:13" ht="28.5" hidden="1">
      <c r="A170" s="692" t="s">
        <v>234</v>
      </c>
      <c r="B170" s="100"/>
      <c r="C170" s="101" t="s">
        <v>235</v>
      </c>
      <c r="D170" s="37" t="s">
        <v>62</v>
      </c>
      <c r="E170" s="684">
        <v>1</v>
      </c>
      <c r="F170" s="750">
        <v>197.75</v>
      </c>
      <c r="G170" s="532">
        <f t="shared" si="26"/>
        <v>197.75</v>
      </c>
      <c r="H170" s="77"/>
      <c r="I170" s="77"/>
      <c r="J170" s="410"/>
      <c r="K170" s="12"/>
    </row>
    <row r="171" spans="1:13" hidden="1">
      <c r="A171" s="693" t="s">
        <v>236</v>
      </c>
      <c r="B171" s="102"/>
      <c r="C171" s="103" t="s">
        <v>237</v>
      </c>
      <c r="D171" s="37" t="s">
        <v>62</v>
      </c>
      <c r="E171" s="684">
        <v>1</v>
      </c>
      <c r="F171" s="750">
        <v>39.549999999999997</v>
      </c>
      <c r="G171" s="532">
        <f t="shared" si="26"/>
        <v>39.549999999999997</v>
      </c>
      <c r="H171" s="77"/>
      <c r="I171" s="77"/>
      <c r="J171" s="410"/>
      <c r="K171" s="12"/>
    </row>
    <row r="172" spans="1:13" hidden="1">
      <c r="A172" s="694" t="s">
        <v>238</v>
      </c>
      <c r="B172" s="104"/>
      <c r="C172" s="105" t="s">
        <v>239</v>
      </c>
      <c r="D172" s="37" t="s">
        <v>31</v>
      </c>
      <c r="E172" s="684">
        <v>800</v>
      </c>
      <c r="F172" s="750">
        <v>3.96</v>
      </c>
      <c r="G172" s="532">
        <f t="shared" si="26"/>
        <v>3168</v>
      </c>
      <c r="H172" s="77"/>
      <c r="I172" s="77"/>
      <c r="J172" s="410"/>
      <c r="K172" s="12"/>
    </row>
    <row r="173" spans="1:13" ht="27" hidden="1" customHeight="1">
      <c r="A173" s="694" t="s">
        <v>240</v>
      </c>
      <c r="B173" s="104"/>
      <c r="C173" s="105" t="s">
        <v>241</v>
      </c>
      <c r="D173" s="37" t="s">
        <v>31</v>
      </c>
      <c r="E173" s="684">
        <v>2000</v>
      </c>
      <c r="F173" s="750">
        <v>1.97</v>
      </c>
      <c r="G173" s="532">
        <f t="shared" si="26"/>
        <v>3940</v>
      </c>
      <c r="H173" s="77"/>
      <c r="I173" s="77"/>
      <c r="J173" s="410"/>
      <c r="K173" s="12"/>
      <c r="L173" s="19">
        <v>0.9</v>
      </c>
      <c r="M173" s="12">
        <f>K173*L173</f>
        <v>0</v>
      </c>
    </row>
    <row r="174" spans="1:13" hidden="1">
      <c r="A174" s="695" t="s">
        <v>242</v>
      </c>
      <c r="B174" s="106"/>
      <c r="C174" s="107" t="s">
        <v>243</v>
      </c>
      <c r="D174" s="37" t="s">
        <v>31</v>
      </c>
      <c r="E174" s="684">
        <v>400</v>
      </c>
      <c r="F174" s="750">
        <v>7.92</v>
      </c>
      <c r="G174" s="532">
        <f t="shared" si="26"/>
        <v>3168</v>
      </c>
      <c r="H174" s="77"/>
      <c r="I174" s="77"/>
      <c r="J174" s="410"/>
      <c r="K174" s="12"/>
    </row>
    <row r="175" spans="1:13" hidden="1">
      <c r="A175" s="696" t="s">
        <v>244</v>
      </c>
      <c r="B175" s="108"/>
      <c r="C175" s="109" t="s">
        <v>245</v>
      </c>
      <c r="D175" s="37" t="s">
        <v>62</v>
      </c>
      <c r="E175" s="684">
        <v>4</v>
      </c>
      <c r="F175" s="750">
        <v>39.549999999999997</v>
      </c>
      <c r="G175" s="532">
        <f t="shared" si="26"/>
        <v>158.19999999999999</v>
      </c>
      <c r="H175" s="77"/>
      <c r="I175" s="77"/>
      <c r="J175" s="410"/>
      <c r="K175" s="12"/>
    </row>
    <row r="176" spans="1:13" ht="26.25" hidden="1" customHeight="1">
      <c r="A176" s="697" t="s">
        <v>246</v>
      </c>
      <c r="B176" s="110"/>
      <c r="C176" s="111" t="s">
        <v>247</v>
      </c>
      <c r="D176" s="37" t="s">
        <v>62</v>
      </c>
      <c r="E176" s="684">
        <v>200</v>
      </c>
      <c r="F176" s="750">
        <v>15.82</v>
      </c>
      <c r="G176" s="532">
        <f t="shared" si="26"/>
        <v>3164</v>
      </c>
      <c r="H176" s="77"/>
      <c r="I176" s="77"/>
      <c r="J176" s="410"/>
      <c r="K176" s="12"/>
    </row>
    <row r="177" spans="1:14" hidden="1">
      <c r="A177" s="698" t="s">
        <v>248</v>
      </c>
      <c r="B177" s="112"/>
      <c r="C177" s="113" t="s">
        <v>249</v>
      </c>
      <c r="D177" s="37" t="s">
        <v>62</v>
      </c>
      <c r="E177" s="684">
        <v>30</v>
      </c>
      <c r="F177" s="750">
        <v>15.75</v>
      </c>
      <c r="G177" s="532">
        <f t="shared" si="26"/>
        <v>472.5</v>
      </c>
      <c r="H177" s="77"/>
      <c r="I177" s="77"/>
      <c r="J177" s="410"/>
      <c r="K177" s="12"/>
    </row>
    <row r="178" spans="1:14" hidden="1">
      <c r="A178" s="699" t="s">
        <v>250</v>
      </c>
      <c r="B178" s="114"/>
      <c r="C178" s="115" t="s">
        <v>251</v>
      </c>
      <c r="D178" s="37" t="s">
        <v>62</v>
      </c>
      <c r="E178" s="684">
        <v>120</v>
      </c>
      <c r="F178" s="750">
        <v>9.89</v>
      </c>
      <c r="G178" s="532">
        <f t="shared" si="26"/>
        <v>1186.8000000000002</v>
      </c>
      <c r="H178" s="77"/>
      <c r="I178" s="77"/>
      <c r="J178" s="410"/>
      <c r="K178" s="12"/>
    </row>
    <row r="179" spans="1:14" ht="28.5" hidden="1">
      <c r="A179" s="700" t="s">
        <v>252</v>
      </c>
      <c r="B179" s="116"/>
      <c r="C179" s="117" t="s">
        <v>253</v>
      </c>
      <c r="D179" s="37" t="s">
        <v>62</v>
      </c>
      <c r="E179" s="684">
        <v>3</v>
      </c>
      <c r="F179" s="750">
        <v>27.82</v>
      </c>
      <c r="G179" s="532">
        <f t="shared" si="26"/>
        <v>83.460000000000008</v>
      </c>
      <c r="H179" s="77"/>
      <c r="I179" s="77"/>
      <c r="J179" s="410"/>
      <c r="K179" s="12"/>
    </row>
    <row r="180" spans="1:14" hidden="1">
      <c r="A180" s="701" t="s">
        <v>254</v>
      </c>
      <c r="B180" s="702"/>
      <c r="C180" s="703" t="s">
        <v>255</v>
      </c>
      <c r="D180" s="37" t="s">
        <v>62</v>
      </c>
      <c r="E180" s="684">
        <v>80</v>
      </c>
      <c r="F180" s="750">
        <v>16.09</v>
      </c>
      <c r="G180" s="532">
        <f t="shared" si="26"/>
        <v>1287.2</v>
      </c>
      <c r="H180" s="77"/>
      <c r="I180" s="77"/>
      <c r="J180" s="410"/>
      <c r="K180" s="12"/>
    </row>
    <row r="181" spans="1:14" hidden="1">
      <c r="A181" s="704" t="s">
        <v>256</v>
      </c>
      <c r="B181" s="118"/>
      <c r="C181" s="119" t="s">
        <v>257</v>
      </c>
      <c r="D181" s="37" t="s">
        <v>23</v>
      </c>
      <c r="E181" s="684">
        <v>7</v>
      </c>
      <c r="F181" s="750">
        <v>79.099999999999994</v>
      </c>
      <c r="G181" s="532">
        <f t="shared" si="26"/>
        <v>553.69999999999993</v>
      </c>
      <c r="H181" s="77"/>
      <c r="I181" s="77"/>
      <c r="J181" s="410"/>
      <c r="K181" s="12"/>
    </row>
    <row r="182" spans="1:14" ht="28.5" hidden="1">
      <c r="A182" s="705" t="s">
        <v>258</v>
      </c>
      <c r="B182" s="121"/>
      <c r="C182" s="706" t="s">
        <v>259</v>
      </c>
      <c r="D182" s="37" t="s">
        <v>31</v>
      </c>
      <c r="E182" s="684">
        <v>300</v>
      </c>
      <c r="F182" s="750">
        <v>9.89</v>
      </c>
      <c r="G182" s="532">
        <f t="shared" si="26"/>
        <v>2967</v>
      </c>
      <c r="H182" s="77"/>
      <c r="I182" s="77"/>
      <c r="J182" s="410"/>
      <c r="K182" s="12"/>
    </row>
    <row r="183" spans="1:14" hidden="1">
      <c r="A183" s="707" t="s">
        <v>260</v>
      </c>
      <c r="B183" s="122"/>
      <c r="C183" s="708" t="s">
        <v>261</v>
      </c>
      <c r="D183" s="37" t="s">
        <v>62</v>
      </c>
      <c r="E183" s="684">
        <v>6</v>
      </c>
      <c r="F183" s="750">
        <v>19.78</v>
      </c>
      <c r="G183" s="532">
        <f t="shared" si="26"/>
        <v>118.68</v>
      </c>
      <c r="H183" s="77"/>
      <c r="I183" s="77"/>
      <c r="J183" s="410"/>
      <c r="K183" s="12"/>
    </row>
    <row r="184" spans="1:14" hidden="1">
      <c r="A184" s="709" t="s">
        <v>262</v>
      </c>
      <c r="B184" s="123"/>
      <c r="C184" s="710" t="s">
        <v>263</v>
      </c>
      <c r="D184" s="37" t="s">
        <v>62</v>
      </c>
      <c r="E184" s="684">
        <v>2</v>
      </c>
      <c r="F184" s="750">
        <v>181.76</v>
      </c>
      <c r="G184" s="532">
        <f t="shared" si="26"/>
        <v>363.52</v>
      </c>
      <c r="H184" s="77"/>
      <c r="I184" s="77"/>
      <c r="J184" s="410"/>
      <c r="K184" s="19"/>
      <c r="L184" s="12" t="e">
        <f>#REF!*K184</f>
        <v>#REF!</v>
      </c>
    </row>
    <row r="185" spans="1:14" ht="28.5" hidden="1">
      <c r="A185" s="711" t="s">
        <v>264</v>
      </c>
      <c r="B185" s="124"/>
      <c r="C185" s="712" t="s">
        <v>265</v>
      </c>
      <c r="D185" s="37" t="s">
        <v>62</v>
      </c>
      <c r="E185" s="684">
        <v>1</v>
      </c>
      <c r="F185" s="750">
        <v>457.35</v>
      </c>
      <c r="G185" s="532">
        <f t="shared" si="26"/>
        <v>457.35</v>
      </c>
      <c r="H185" s="77"/>
      <c r="I185" s="77"/>
      <c r="J185" s="410"/>
      <c r="K185" s="12"/>
    </row>
    <row r="186" spans="1:14" hidden="1">
      <c r="A186" s="713" t="s">
        <v>256</v>
      </c>
      <c r="B186" s="125"/>
      <c r="C186" s="714" t="s">
        <v>257</v>
      </c>
      <c r="D186" s="37" t="s">
        <v>23</v>
      </c>
      <c r="E186" s="684">
        <v>2</v>
      </c>
      <c r="F186" s="750">
        <v>79.099999999999994</v>
      </c>
      <c r="G186" s="532">
        <f t="shared" si="26"/>
        <v>158.19999999999999</v>
      </c>
      <c r="H186" s="77"/>
      <c r="I186" s="77"/>
      <c r="J186" s="410"/>
      <c r="K186" s="12"/>
    </row>
    <row r="187" spans="1:14" ht="15" hidden="1" thickBot="1">
      <c r="A187" s="561" t="s">
        <v>266</v>
      </c>
      <c r="B187" s="559"/>
      <c r="C187" s="560" t="s">
        <v>267</v>
      </c>
      <c r="D187" s="37" t="s">
        <v>62</v>
      </c>
      <c r="E187" s="684">
        <v>4</v>
      </c>
      <c r="F187" s="750">
        <v>83.46</v>
      </c>
      <c r="G187" s="532">
        <f t="shared" si="26"/>
        <v>333.84</v>
      </c>
      <c r="H187" s="77"/>
      <c r="I187" s="12"/>
      <c r="J187" s="600"/>
      <c r="K187" s="12"/>
    </row>
    <row r="188" spans="1:14" ht="15.75" customHeight="1" thickBot="1">
      <c r="A188" s="265">
        <v>4</v>
      </c>
      <c r="B188" s="266" t="s">
        <v>268</v>
      </c>
      <c r="C188" s="266"/>
      <c r="D188" s="266" t="s">
        <v>15</v>
      </c>
      <c r="E188" s="266"/>
      <c r="F188" s="266"/>
      <c r="G188" s="286"/>
      <c r="H188" s="287"/>
      <c r="I188" s="288"/>
      <c r="J188" s="289"/>
      <c r="K188" s="274">
        <v>0.6986</v>
      </c>
    </row>
    <row r="189" spans="1:14" ht="15">
      <c r="A189" s="290" t="s">
        <v>269</v>
      </c>
      <c r="B189" s="285" t="s">
        <v>270</v>
      </c>
      <c r="C189" s="291"/>
      <c r="D189" s="292" t="s">
        <v>15</v>
      </c>
      <c r="E189" s="293"/>
      <c r="F189" s="294"/>
      <c r="G189" s="295"/>
      <c r="H189" s="296"/>
      <c r="I189" s="297"/>
      <c r="J189" s="152"/>
      <c r="K189" s="325"/>
    </row>
    <row r="190" spans="1:14" ht="28.5" hidden="1">
      <c r="A190" s="211" t="s">
        <v>271</v>
      </c>
      <c r="B190" s="31"/>
      <c r="C190" s="140" t="s">
        <v>272</v>
      </c>
      <c r="D190" s="37" t="s">
        <v>23</v>
      </c>
      <c r="E190" s="372">
        <v>700</v>
      </c>
      <c r="F190" s="750">
        <v>13.12</v>
      </c>
      <c r="G190" s="33">
        <f>E190*F190</f>
        <v>9184</v>
      </c>
      <c r="H190" s="36"/>
      <c r="I190" s="152"/>
      <c r="J190" s="152"/>
      <c r="K190" s="325"/>
      <c r="L190" s="12">
        <v>835</v>
      </c>
      <c r="M190" s="12">
        <v>135</v>
      </c>
      <c r="N190" s="12">
        <f>L190-M190</f>
        <v>700</v>
      </c>
    </row>
    <row r="191" spans="1:14" hidden="1">
      <c r="A191" s="211" t="s">
        <v>273</v>
      </c>
      <c r="B191" s="31"/>
      <c r="C191" s="140" t="s">
        <v>274</v>
      </c>
      <c r="D191" s="37" t="s">
        <v>62</v>
      </c>
      <c r="E191" s="372">
        <v>100</v>
      </c>
      <c r="F191" s="750">
        <v>36.29</v>
      </c>
      <c r="G191" s="33">
        <f t="shared" ref="G191:G193" si="27">E191*F191</f>
        <v>3629</v>
      </c>
      <c r="H191" s="36"/>
      <c r="I191" s="152"/>
      <c r="J191" s="152"/>
      <c r="K191" s="325"/>
    </row>
    <row r="192" spans="1:14" hidden="1">
      <c r="A192" s="211" t="s">
        <v>275</v>
      </c>
      <c r="B192" s="31"/>
      <c r="C192" s="140" t="s">
        <v>276</v>
      </c>
      <c r="D192" s="37" t="s">
        <v>62</v>
      </c>
      <c r="E192" s="372">
        <v>50</v>
      </c>
      <c r="F192" s="750">
        <v>28.07</v>
      </c>
      <c r="G192" s="33">
        <f t="shared" si="27"/>
        <v>1403.5</v>
      </c>
      <c r="H192" s="36"/>
      <c r="I192" s="152"/>
      <c r="J192" s="152"/>
      <c r="K192" s="325"/>
    </row>
    <row r="193" spans="1:18" hidden="1">
      <c r="A193" s="211" t="s">
        <v>277</v>
      </c>
      <c r="B193" s="193"/>
      <c r="C193" s="140" t="s">
        <v>278</v>
      </c>
      <c r="D193" s="37" t="s">
        <v>62</v>
      </c>
      <c r="E193" s="372">
        <v>50</v>
      </c>
      <c r="F193" s="750">
        <v>27.34</v>
      </c>
      <c r="G193" s="33">
        <f t="shared" si="27"/>
        <v>1367</v>
      </c>
      <c r="H193" s="36"/>
      <c r="I193" s="152"/>
      <c r="J193" s="152"/>
      <c r="K193" s="325"/>
    </row>
    <row r="194" spans="1:18" ht="28.5" hidden="1">
      <c r="A194" s="211" t="s">
        <v>279</v>
      </c>
      <c r="B194" s="193"/>
      <c r="C194" s="140" t="s">
        <v>280</v>
      </c>
      <c r="D194" s="37" t="s">
        <v>23</v>
      </c>
      <c r="E194" s="372">
        <v>142</v>
      </c>
      <c r="F194" s="750">
        <v>44.6</v>
      </c>
      <c r="G194" s="33">
        <f>E194*F194</f>
        <v>6333.2</v>
      </c>
      <c r="H194" s="36"/>
      <c r="I194" s="152"/>
      <c r="J194" s="152"/>
      <c r="K194" s="325"/>
    </row>
    <row r="195" spans="1:18" ht="15">
      <c r="A195" s="126" t="s">
        <v>281</v>
      </c>
      <c r="B195" s="127" t="s">
        <v>282</v>
      </c>
      <c r="C195" s="128"/>
      <c r="D195" s="129" t="s">
        <v>15</v>
      </c>
      <c r="E195" s="130"/>
      <c r="F195" s="153"/>
      <c r="G195" s="218"/>
      <c r="H195" s="237"/>
      <c r="I195" s="165"/>
      <c r="J195" s="152"/>
      <c r="K195" s="325"/>
    </row>
    <row r="196" spans="1:18" ht="28.5" hidden="1">
      <c r="A196" s="214" t="s">
        <v>186</v>
      </c>
      <c r="B196" s="523"/>
      <c r="C196" s="420" t="s">
        <v>132</v>
      </c>
      <c r="D196" s="387" t="s">
        <v>23</v>
      </c>
      <c r="E196" s="372">
        <v>656</v>
      </c>
      <c r="F196" s="192">
        <v>81.08</v>
      </c>
      <c r="G196" s="159">
        <f t="shared" ref="G196:G198" si="28">E196*F196</f>
        <v>53188.479999999996</v>
      </c>
      <c r="H196" s="36"/>
      <c r="I196" s="34"/>
      <c r="J196" s="23"/>
      <c r="K196" s="314"/>
      <c r="L196" s="12">
        <v>385</v>
      </c>
      <c r="M196" s="12">
        <v>120</v>
      </c>
      <c r="N196" s="12">
        <v>130</v>
      </c>
      <c r="O196" s="12">
        <v>243</v>
      </c>
      <c r="P196" s="12">
        <f>SUM(L196:O196)</f>
        <v>878</v>
      </c>
      <c r="Q196" s="12">
        <v>222</v>
      </c>
      <c r="R196" s="12">
        <f>P196-Q196</f>
        <v>656</v>
      </c>
    </row>
    <row r="197" spans="1:18" ht="28.5" hidden="1">
      <c r="A197" s="211" t="s">
        <v>131</v>
      </c>
      <c r="B197" s="81"/>
      <c r="C197" s="140" t="s">
        <v>283</v>
      </c>
      <c r="D197" s="37" t="s">
        <v>31</v>
      </c>
      <c r="E197" s="372">
        <v>12.7</v>
      </c>
      <c r="F197" s="750">
        <v>72.64</v>
      </c>
      <c r="G197" s="33">
        <f t="shared" si="28"/>
        <v>922.52799999999991</v>
      </c>
      <c r="H197" s="36"/>
      <c r="I197" s="23"/>
      <c r="J197" s="79"/>
      <c r="K197" s="321"/>
    </row>
    <row r="198" spans="1:18" ht="28.5" hidden="1">
      <c r="A198" s="211" t="s">
        <v>284</v>
      </c>
      <c r="B198" s="31"/>
      <c r="C198" s="140" t="s">
        <v>285</v>
      </c>
      <c r="D198" s="37" t="s">
        <v>62</v>
      </c>
      <c r="E198" s="372">
        <v>12</v>
      </c>
      <c r="F198" s="750">
        <v>573.48</v>
      </c>
      <c r="G198" s="33">
        <f t="shared" si="28"/>
        <v>6881.76</v>
      </c>
      <c r="H198" s="36"/>
      <c r="I198" s="79"/>
      <c r="J198" s="79"/>
      <c r="K198" s="321"/>
    </row>
    <row r="199" spans="1:18" ht="15">
      <c r="A199" s="126" t="s">
        <v>286</v>
      </c>
      <c r="B199" s="127" t="s">
        <v>287</v>
      </c>
      <c r="C199" s="128"/>
      <c r="D199" s="129" t="s">
        <v>15</v>
      </c>
      <c r="E199" s="130"/>
      <c r="F199" s="153"/>
      <c r="G199" s="218"/>
      <c r="H199" s="237"/>
      <c r="I199" s="165"/>
      <c r="J199" s="23"/>
      <c r="K199" s="314"/>
    </row>
    <row r="200" spans="1:18" ht="28.5" hidden="1">
      <c r="A200" s="211" t="s">
        <v>288</v>
      </c>
      <c r="B200" s="193"/>
      <c r="C200" s="140" t="s">
        <v>289</v>
      </c>
      <c r="D200" s="32" t="s">
        <v>23</v>
      </c>
      <c r="E200" s="372">
        <v>275.39999999999998</v>
      </c>
      <c r="F200" s="750">
        <v>88.17</v>
      </c>
      <c r="G200" s="132">
        <f t="shared" ref="G200:G205" si="29">ROUND(E200*F200,2)</f>
        <v>24282.02</v>
      </c>
      <c r="H200" s="133"/>
      <c r="I200" s="19"/>
      <c r="J200" s="19"/>
      <c r="K200" s="323"/>
      <c r="L200" s="12">
        <v>52</v>
      </c>
      <c r="M200" s="12">
        <v>50</v>
      </c>
      <c r="N200" s="12">
        <f>SUM(L200:M200)</f>
        <v>102</v>
      </c>
      <c r="O200" s="12">
        <v>2.7</v>
      </c>
      <c r="P200" s="12">
        <f>N200*O200</f>
        <v>275.40000000000003</v>
      </c>
    </row>
    <row r="201" spans="1:18" hidden="1">
      <c r="A201" s="211" t="s">
        <v>290</v>
      </c>
      <c r="B201" s="193"/>
      <c r="C201" s="140" t="s">
        <v>291</v>
      </c>
      <c r="D201" s="32" t="s">
        <v>23</v>
      </c>
      <c r="E201" s="372">
        <v>180</v>
      </c>
      <c r="F201" s="750">
        <v>16.89</v>
      </c>
      <c r="G201" s="132">
        <f t="shared" si="29"/>
        <v>3040.2</v>
      </c>
      <c r="H201" s="133"/>
      <c r="I201" s="19"/>
      <c r="J201" s="19"/>
      <c r="K201" s="323"/>
    </row>
    <row r="202" spans="1:18" hidden="1">
      <c r="A202" s="211" t="s">
        <v>292</v>
      </c>
      <c r="B202" s="31"/>
      <c r="C202" s="140" t="s">
        <v>293</v>
      </c>
      <c r="D202" s="32" t="s">
        <v>294</v>
      </c>
      <c r="E202" s="372">
        <v>2.2999999999999998</v>
      </c>
      <c r="F202" s="750">
        <v>1343.15</v>
      </c>
      <c r="G202" s="132">
        <f t="shared" si="29"/>
        <v>3089.25</v>
      </c>
      <c r="H202" s="133"/>
      <c r="I202" s="19"/>
      <c r="J202" s="19"/>
      <c r="K202" s="323"/>
    </row>
    <row r="203" spans="1:18" ht="15" hidden="1">
      <c r="A203" s="211" t="s">
        <v>295</v>
      </c>
      <c r="B203" s="31"/>
      <c r="C203" s="140" t="s">
        <v>296</v>
      </c>
      <c r="D203" s="32" t="s">
        <v>20</v>
      </c>
      <c r="E203" s="372">
        <v>41.8</v>
      </c>
      <c r="F203" s="750">
        <v>196.58</v>
      </c>
      <c r="G203" s="132">
        <f t="shared" si="29"/>
        <v>8217.0400000000009</v>
      </c>
      <c r="H203" s="133"/>
      <c r="I203" s="23"/>
      <c r="J203" s="79"/>
      <c r="K203" s="321"/>
      <c r="L203" s="12">
        <v>22</v>
      </c>
      <c r="M203" s="12">
        <v>1.9</v>
      </c>
      <c r="N203" s="12">
        <f>L203*M203</f>
        <v>41.8</v>
      </c>
    </row>
    <row r="204" spans="1:18" hidden="1">
      <c r="A204" s="211" t="s">
        <v>297</v>
      </c>
      <c r="B204" s="81"/>
      <c r="C204" s="140" t="s">
        <v>298</v>
      </c>
      <c r="D204" s="32" t="s">
        <v>23</v>
      </c>
      <c r="E204" s="372">
        <v>204</v>
      </c>
      <c r="F204" s="750">
        <v>5.45</v>
      </c>
      <c r="G204" s="132">
        <f t="shared" si="29"/>
        <v>1111.8</v>
      </c>
      <c r="H204" s="133"/>
      <c r="I204" s="79"/>
      <c r="J204" s="79"/>
      <c r="K204" s="321"/>
    </row>
    <row r="205" spans="1:18" hidden="1">
      <c r="A205" s="211" t="s">
        <v>299</v>
      </c>
      <c r="B205" s="31"/>
      <c r="C205" s="140" t="s">
        <v>300</v>
      </c>
      <c r="D205" s="32" t="s">
        <v>23</v>
      </c>
      <c r="E205" s="372">
        <v>204</v>
      </c>
      <c r="F205" s="750">
        <v>20.76</v>
      </c>
      <c r="G205" s="132">
        <f t="shared" si="29"/>
        <v>4235.04</v>
      </c>
      <c r="H205" s="133"/>
      <c r="I205" s="79"/>
      <c r="J205" s="79"/>
      <c r="K205" s="321"/>
    </row>
    <row r="206" spans="1:18" ht="15">
      <c r="A206" s="126" t="s">
        <v>301</v>
      </c>
      <c r="B206" s="127" t="s">
        <v>302</v>
      </c>
      <c r="C206" s="128"/>
      <c r="D206" s="129" t="s">
        <v>15</v>
      </c>
      <c r="E206" s="130"/>
      <c r="F206" s="153"/>
      <c r="G206" s="218"/>
      <c r="H206" s="237"/>
      <c r="I206" s="165"/>
      <c r="J206" s="79"/>
      <c r="K206" s="321"/>
    </row>
    <row r="207" spans="1:18" ht="28.5" hidden="1">
      <c r="A207" s="211" t="s">
        <v>303</v>
      </c>
      <c r="B207" s="31"/>
      <c r="C207" s="140" t="s">
        <v>304</v>
      </c>
      <c r="D207" s="32" t="s">
        <v>305</v>
      </c>
      <c r="E207" s="372">
        <v>24</v>
      </c>
      <c r="F207" s="750">
        <v>959.28</v>
      </c>
      <c r="G207" s="132">
        <f t="shared" ref="G207:G239" si="30">ROUND(E207*F207,2)</f>
        <v>23022.720000000001</v>
      </c>
      <c r="H207" s="133"/>
      <c r="I207" s="79"/>
      <c r="J207" s="79"/>
      <c r="K207" s="321"/>
      <c r="L207" s="12" t="s">
        <v>306</v>
      </c>
      <c r="M207" s="12">
        <v>16</v>
      </c>
      <c r="N207" s="12" t="s">
        <v>307</v>
      </c>
      <c r="O207" s="12">
        <v>8</v>
      </c>
      <c r="P207" s="12">
        <f>M207+O207</f>
        <v>24</v>
      </c>
    </row>
    <row r="208" spans="1:18" hidden="1">
      <c r="A208" s="211" t="s">
        <v>308</v>
      </c>
      <c r="B208" s="31"/>
      <c r="C208" s="140" t="s">
        <v>309</v>
      </c>
      <c r="D208" s="32" t="s">
        <v>305</v>
      </c>
      <c r="E208" s="372">
        <v>16</v>
      </c>
      <c r="F208" s="750">
        <v>234.56</v>
      </c>
      <c r="G208" s="33">
        <f>ROUND(E208*F208,2)</f>
        <v>3752.96</v>
      </c>
      <c r="H208" s="133"/>
      <c r="I208" s="79"/>
      <c r="J208" s="79"/>
      <c r="K208" s="321"/>
    </row>
    <row r="209" spans="1:22" ht="27.75" hidden="1" customHeight="1">
      <c r="A209" s="211" t="s">
        <v>310</v>
      </c>
      <c r="B209" s="31"/>
      <c r="C209" s="140" t="s">
        <v>311</v>
      </c>
      <c r="D209" s="32" t="s">
        <v>305</v>
      </c>
      <c r="E209" s="372">
        <v>8</v>
      </c>
      <c r="F209" s="750">
        <v>959.28</v>
      </c>
      <c r="G209" s="132">
        <f t="shared" si="30"/>
        <v>7674.24</v>
      </c>
      <c r="H209" s="133"/>
      <c r="I209" s="79"/>
      <c r="J209" s="79"/>
      <c r="K209" s="321"/>
      <c r="L209" s="12" t="s">
        <v>312</v>
      </c>
      <c r="M209" s="12">
        <v>8</v>
      </c>
    </row>
    <row r="210" spans="1:22" ht="27.75" hidden="1" customHeight="1">
      <c r="A210" s="211" t="s">
        <v>313</v>
      </c>
      <c r="B210" s="193"/>
      <c r="C210" s="140" t="s">
        <v>314</v>
      </c>
      <c r="D210" s="32" t="s">
        <v>57</v>
      </c>
      <c r="E210" s="372">
        <v>32</v>
      </c>
      <c r="F210" s="750">
        <v>245.56</v>
      </c>
      <c r="G210" s="33">
        <f t="shared" si="30"/>
        <v>7857.92</v>
      </c>
      <c r="H210" s="133"/>
      <c r="I210" s="79"/>
      <c r="J210" s="79"/>
      <c r="K210" s="321"/>
      <c r="L210" s="12">
        <v>24</v>
      </c>
      <c r="M210" s="12">
        <v>8</v>
      </c>
      <c r="O210" s="12">
        <f>SUM(L210:N210)</f>
        <v>32</v>
      </c>
    </row>
    <row r="211" spans="1:22" ht="28.5" hidden="1">
      <c r="A211" s="211" t="s">
        <v>315</v>
      </c>
      <c r="B211" s="31"/>
      <c r="C211" s="140" t="s">
        <v>316</v>
      </c>
      <c r="D211" s="32" t="s">
        <v>31</v>
      </c>
      <c r="E211" s="372">
        <v>14.4</v>
      </c>
      <c r="F211" s="750">
        <v>323.82</v>
      </c>
      <c r="G211" s="132">
        <f t="shared" si="30"/>
        <v>4663.01</v>
      </c>
      <c r="H211" s="133"/>
      <c r="I211" s="79"/>
      <c r="J211" s="79"/>
      <c r="K211" s="321"/>
      <c r="L211" s="12">
        <v>1.8</v>
      </c>
      <c r="M211" s="12">
        <v>8</v>
      </c>
      <c r="N211" s="12">
        <f>L211*M211</f>
        <v>14.4</v>
      </c>
    </row>
    <row r="212" spans="1:22" ht="28.5" hidden="1">
      <c r="A212" s="211" t="s">
        <v>317</v>
      </c>
      <c r="B212" s="31"/>
      <c r="C212" s="140" t="s">
        <v>318</v>
      </c>
      <c r="D212" s="32" t="s">
        <v>305</v>
      </c>
      <c r="E212" s="372">
        <v>41</v>
      </c>
      <c r="F212" s="750">
        <v>707.62</v>
      </c>
      <c r="G212" s="132">
        <f t="shared" si="30"/>
        <v>29012.42</v>
      </c>
      <c r="H212" s="133"/>
      <c r="I212" s="79"/>
      <c r="J212" s="79"/>
      <c r="K212" s="321"/>
    </row>
    <row r="213" spans="1:22" hidden="1">
      <c r="A213" s="211" t="s">
        <v>319</v>
      </c>
      <c r="B213" s="31"/>
      <c r="C213" s="140" t="s">
        <v>320</v>
      </c>
      <c r="D213" s="37" t="s">
        <v>57</v>
      </c>
      <c r="E213" s="372">
        <v>41</v>
      </c>
      <c r="F213" s="750">
        <v>176.37</v>
      </c>
      <c r="G213" s="33">
        <f>ROUND(E213*F213,2)</f>
        <v>7231.17</v>
      </c>
      <c r="H213" s="133"/>
      <c r="I213" s="79"/>
      <c r="J213" s="79"/>
      <c r="K213" s="321"/>
    </row>
    <row r="214" spans="1:22" hidden="1">
      <c r="A214" s="211" t="s">
        <v>321</v>
      </c>
      <c r="B214" s="31"/>
      <c r="C214" s="140" t="s">
        <v>322</v>
      </c>
      <c r="D214" s="32" t="s">
        <v>23</v>
      </c>
      <c r="E214" s="372">
        <v>9.4499999999999993</v>
      </c>
      <c r="F214" s="750">
        <v>459.61</v>
      </c>
      <c r="G214" s="132">
        <f t="shared" si="30"/>
        <v>4343.3100000000004</v>
      </c>
      <c r="H214" s="133"/>
      <c r="I214" s="79"/>
      <c r="J214" s="79"/>
      <c r="K214" s="321"/>
      <c r="L214" s="12">
        <v>0.8</v>
      </c>
      <c r="M214" s="12">
        <v>2.1</v>
      </c>
      <c r="N214" s="12">
        <f>L214*M214</f>
        <v>1.6800000000000002</v>
      </c>
      <c r="O214" s="12">
        <v>3</v>
      </c>
      <c r="P214" s="12">
        <f>N214*O214</f>
        <v>5.0400000000000009</v>
      </c>
      <c r="Q214" s="12">
        <v>0.7</v>
      </c>
      <c r="R214" s="12">
        <v>2.1</v>
      </c>
      <c r="S214" s="12">
        <f>Q214*R214</f>
        <v>1.47</v>
      </c>
      <c r="T214" s="12">
        <v>3</v>
      </c>
      <c r="U214" s="12">
        <f>S214*T214</f>
        <v>4.41</v>
      </c>
      <c r="V214" s="12">
        <f>U214+P214</f>
        <v>9.4500000000000011</v>
      </c>
    </row>
    <row r="215" spans="1:22" ht="28.5" hidden="1">
      <c r="A215" s="214" t="s">
        <v>323</v>
      </c>
      <c r="B215" s="191"/>
      <c r="C215" s="420" t="s">
        <v>324</v>
      </c>
      <c r="D215" s="158" t="s">
        <v>23</v>
      </c>
      <c r="E215" s="372">
        <v>18</v>
      </c>
      <c r="F215" s="750">
        <v>857.59</v>
      </c>
      <c r="G215" s="132">
        <f>ROUND(E215*F215,2)</f>
        <v>15436.62</v>
      </c>
      <c r="H215" s="133"/>
      <c r="I215" s="79"/>
      <c r="J215" s="79"/>
      <c r="K215" s="321"/>
      <c r="L215" s="12">
        <v>3</v>
      </c>
      <c r="M215" s="12">
        <v>1.5</v>
      </c>
      <c r="N215" s="12">
        <f>L215*M215</f>
        <v>4.5</v>
      </c>
      <c r="O215" s="12">
        <v>4</v>
      </c>
      <c r="P215" s="12">
        <f>N215*O215</f>
        <v>18</v>
      </c>
    </row>
    <row r="216" spans="1:22" hidden="1">
      <c r="A216" s="214" t="s">
        <v>325</v>
      </c>
      <c r="B216" s="191"/>
      <c r="C216" s="420" t="s">
        <v>326</v>
      </c>
      <c r="D216" s="158" t="s">
        <v>23</v>
      </c>
      <c r="E216" s="372">
        <v>18</v>
      </c>
      <c r="F216" s="750">
        <v>281.62</v>
      </c>
      <c r="G216" s="132">
        <f>ROUND(E216*F216,2)</f>
        <v>5069.16</v>
      </c>
      <c r="H216" s="133"/>
      <c r="I216" s="79"/>
      <c r="J216" s="79"/>
      <c r="K216" s="321"/>
    </row>
    <row r="217" spans="1:22" ht="42.75" hidden="1">
      <c r="A217" s="214" t="s">
        <v>327</v>
      </c>
      <c r="B217" s="194"/>
      <c r="C217" s="420" t="s">
        <v>328</v>
      </c>
      <c r="D217" s="158" t="s">
        <v>57</v>
      </c>
      <c r="E217" s="372">
        <v>4</v>
      </c>
      <c r="F217" s="750">
        <v>1140.0899999999999</v>
      </c>
      <c r="G217" s="495">
        <f>ROUND(E217*F217,2)</f>
        <v>4560.3599999999997</v>
      </c>
      <c r="H217" s="133"/>
      <c r="I217" s="79"/>
      <c r="J217" s="79"/>
      <c r="K217" s="321"/>
    </row>
    <row r="218" spans="1:22" ht="28.5" hidden="1">
      <c r="A218" s="214" t="s">
        <v>329</v>
      </c>
      <c r="B218" s="191"/>
      <c r="C218" s="420" t="s">
        <v>330</v>
      </c>
      <c r="D218" s="158" t="s">
        <v>23</v>
      </c>
      <c r="E218" s="372">
        <v>9.9</v>
      </c>
      <c r="F218" s="750">
        <v>781.94</v>
      </c>
      <c r="G218" s="495">
        <f t="shared" ref="G218:G220" si="31">ROUND(E218*F218,2)</f>
        <v>7741.21</v>
      </c>
      <c r="H218" s="133"/>
      <c r="I218" s="79"/>
      <c r="J218" s="79"/>
      <c r="K218" s="321"/>
      <c r="L218" s="12">
        <v>3</v>
      </c>
      <c r="M218" s="12">
        <v>3.3</v>
      </c>
      <c r="N218" s="12">
        <f>L218*M218</f>
        <v>9.8999999999999986</v>
      </c>
    </row>
    <row r="219" spans="1:22" ht="18.75" hidden="1" customHeight="1">
      <c r="A219" s="214" t="s">
        <v>331</v>
      </c>
      <c r="B219" s="191"/>
      <c r="C219" s="386" t="s">
        <v>332</v>
      </c>
      <c r="D219" s="158" t="s">
        <v>62</v>
      </c>
      <c r="E219" s="372">
        <v>1</v>
      </c>
      <c r="F219" s="750">
        <v>8945.26</v>
      </c>
      <c r="G219" s="495">
        <f t="shared" si="31"/>
        <v>8945.26</v>
      </c>
      <c r="H219" s="133"/>
      <c r="I219" s="133"/>
      <c r="J219" s="133"/>
      <c r="K219" s="326"/>
    </row>
    <row r="220" spans="1:22" hidden="1">
      <c r="A220" s="214" t="s">
        <v>325</v>
      </c>
      <c r="B220" s="191"/>
      <c r="C220" s="503" t="s">
        <v>326</v>
      </c>
      <c r="D220" s="158" t="s">
        <v>23</v>
      </c>
      <c r="E220" s="372">
        <v>9.9</v>
      </c>
      <c r="F220" s="750">
        <v>281.62</v>
      </c>
      <c r="G220" s="495">
        <f t="shared" si="31"/>
        <v>2788.04</v>
      </c>
      <c r="H220" s="133"/>
      <c r="I220" s="79"/>
      <c r="J220" s="79"/>
      <c r="K220" s="321"/>
    </row>
    <row r="221" spans="1:22" ht="28.5" hidden="1">
      <c r="A221" s="214" t="s">
        <v>329</v>
      </c>
      <c r="B221" s="191"/>
      <c r="C221" s="503" t="s">
        <v>333</v>
      </c>
      <c r="D221" s="158" t="s">
        <v>23</v>
      </c>
      <c r="E221" s="372">
        <v>23.4</v>
      </c>
      <c r="F221" s="750">
        <v>781.94</v>
      </c>
      <c r="G221" s="495">
        <f t="shared" si="30"/>
        <v>18297.400000000001</v>
      </c>
      <c r="H221" s="133"/>
      <c r="I221" s="79"/>
      <c r="J221" s="79"/>
      <c r="K221" s="321"/>
      <c r="L221" s="12">
        <v>3</v>
      </c>
      <c r="M221" s="12">
        <v>2.6</v>
      </c>
      <c r="N221" s="12">
        <f>L221*M221</f>
        <v>7.8000000000000007</v>
      </c>
      <c r="O221" s="12">
        <v>3</v>
      </c>
      <c r="P221" s="12">
        <f>N221*O221</f>
        <v>23.400000000000002</v>
      </c>
      <c r="V221" s="12" t="s">
        <v>334</v>
      </c>
    </row>
    <row r="222" spans="1:22" hidden="1">
      <c r="A222" s="214" t="s">
        <v>325</v>
      </c>
      <c r="B222" s="191"/>
      <c r="C222" s="503" t="s">
        <v>326</v>
      </c>
      <c r="D222" s="158" t="s">
        <v>23</v>
      </c>
      <c r="E222" s="372">
        <v>23.4</v>
      </c>
      <c r="F222" s="750">
        <v>281.62</v>
      </c>
      <c r="G222" s="495">
        <f t="shared" si="30"/>
        <v>6589.91</v>
      </c>
      <c r="H222" s="133"/>
      <c r="I222" s="79"/>
      <c r="J222" s="79"/>
      <c r="K222" s="321"/>
    </row>
    <row r="223" spans="1:22" ht="28.5" hidden="1">
      <c r="A223" s="214" t="s">
        <v>329</v>
      </c>
      <c r="B223" s="191"/>
      <c r="C223" s="503" t="s">
        <v>335</v>
      </c>
      <c r="D223" s="158" t="s">
        <v>23</v>
      </c>
      <c r="E223" s="372">
        <v>11.55</v>
      </c>
      <c r="F223" s="750">
        <v>781.94</v>
      </c>
      <c r="G223" s="495">
        <f t="shared" si="30"/>
        <v>9031.41</v>
      </c>
      <c r="H223" s="133"/>
      <c r="I223" s="79"/>
      <c r="J223" s="79"/>
      <c r="K223" s="321"/>
      <c r="L223" s="12">
        <v>3</v>
      </c>
      <c r="M223" s="12">
        <v>3.85</v>
      </c>
      <c r="N223" s="12">
        <f>L223*M223</f>
        <v>11.55</v>
      </c>
    </row>
    <row r="224" spans="1:22" ht="15" hidden="1" customHeight="1">
      <c r="A224" s="214" t="s">
        <v>325</v>
      </c>
      <c r="B224" s="191"/>
      <c r="C224" s="503" t="s">
        <v>326</v>
      </c>
      <c r="D224" s="158" t="s">
        <v>23</v>
      </c>
      <c r="E224" s="372">
        <v>11.55</v>
      </c>
      <c r="F224" s="750">
        <v>281.62</v>
      </c>
      <c r="G224" s="159">
        <f>ROUND(E224*F224,2)</f>
        <v>3252.71</v>
      </c>
      <c r="H224" s="133"/>
      <c r="I224" s="79"/>
      <c r="J224" s="79"/>
      <c r="K224" s="321"/>
    </row>
    <row r="225" spans="1:27" ht="15" hidden="1" thickBot="1">
      <c r="A225" s="214" t="s">
        <v>331</v>
      </c>
      <c r="B225" s="194"/>
      <c r="C225" s="503" t="s">
        <v>332</v>
      </c>
      <c r="D225" s="158" t="s">
        <v>62</v>
      </c>
      <c r="E225" s="19">
        <v>1</v>
      </c>
      <c r="F225" s="750">
        <v>8945.26</v>
      </c>
      <c r="G225" s="159">
        <f>ROUND(E225*F225,2)</f>
        <v>8945.26</v>
      </c>
      <c r="H225" s="36"/>
      <c r="I225" s="79"/>
      <c r="J225" s="79"/>
      <c r="K225" s="321"/>
    </row>
    <row r="226" spans="1:27" ht="29.1" hidden="1" customHeight="1" thickBot="1">
      <c r="A226" s="214" t="s">
        <v>336</v>
      </c>
      <c r="B226" s="194"/>
      <c r="C226" s="386" t="s">
        <v>337</v>
      </c>
      <c r="D226" s="158" t="s">
        <v>23</v>
      </c>
      <c r="E226" s="372">
        <v>7.23</v>
      </c>
      <c r="F226" s="750">
        <v>1076.24</v>
      </c>
      <c r="G226" s="495">
        <f t="shared" si="30"/>
        <v>7781.22</v>
      </c>
      <c r="H226" s="133"/>
      <c r="I226" s="79"/>
      <c r="J226" s="79"/>
      <c r="K226" s="321"/>
      <c r="L226" s="12">
        <v>1.5</v>
      </c>
      <c r="M226" s="12">
        <v>2.41</v>
      </c>
      <c r="N226" s="12">
        <f>L226*M226</f>
        <v>3.6150000000000002</v>
      </c>
      <c r="O226" s="12">
        <v>2</v>
      </c>
      <c r="P226" s="12">
        <f>N226*O226</f>
        <v>7.23</v>
      </c>
      <c r="S226" s="772" t="s">
        <v>338</v>
      </c>
      <c r="T226" s="773"/>
      <c r="U226" s="773"/>
      <c r="V226" s="773"/>
      <c r="W226" s="773"/>
      <c r="X226" s="774"/>
      <c r="Y226" s="778" t="s">
        <v>339</v>
      </c>
      <c r="Z226" s="779"/>
    </row>
    <row r="227" spans="1:27" ht="28.5" hidden="1">
      <c r="A227" s="214" t="s">
        <v>340</v>
      </c>
      <c r="B227" s="492"/>
      <c r="C227" s="386" t="s">
        <v>341</v>
      </c>
      <c r="D227" s="158" t="s">
        <v>62</v>
      </c>
      <c r="E227" s="372">
        <v>1</v>
      </c>
      <c r="F227" s="750">
        <v>156.87</v>
      </c>
      <c r="G227" s="495">
        <f t="shared" si="30"/>
        <v>156.87</v>
      </c>
      <c r="H227" s="133"/>
      <c r="I227" s="79"/>
      <c r="J227" s="79"/>
      <c r="K227" s="321"/>
      <c r="S227" s="775" t="s">
        <v>342</v>
      </c>
      <c r="T227" s="776"/>
      <c r="U227" s="776"/>
      <c r="V227" s="776"/>
      <c r="W227" s="776"/>
      <c r="X227" s="777"/>
    </row>
    <row r="228" spans="1:27" ht="18" hidden="1" customHeight="1">
      <c r="A228" s="214" t="s">
        <v>343</v>
      </c>
      <c r="B228" s="504"/>
      <c r="C228" s="420" t="s">
        <v>344</v>
      </c>
      <c r="D228" s="505" t="s">
        <v>23</v>
      </c>
      <c r="E228" s="372">
        <v>585</v>
      </c>
      <c r="F228" s="750">
        <v>723.24</v>
      </c>
      <c r="G228" s="159">
        <f t="shared" ref="G228:G235" si="32">E228*F228</f>
        <v>423095.4</v>
      </c>
      <c r="H228" s="36"/>
      <c r="I228" s="34"/>
      <c r="J228" s="34"/>
      <c r="K228" s="315"/>
      <c r="S228" s="379" t="s">
        <v>345</v>
      </c>
      <c r="T228" s="19">
        <v>2.5</v>
      </c>
      <c r="U228" s="19">
        <v>1.2</v>
      </c>
      <c r="V228" s="19">
        <f>T228*U228</f>
        <v>3</v>
      </c>
      <c r="W228" s="19">
        <v>19</v>
      </c>
      <c r="X228" s="380">
        <f>V228*W228</f>
        <v>57</v>
      </c>
    </row>
    <row r="229" spans="1:27" ht="15" hidden="1">
      <c r="A229" s="214" t="s">
        <v>325</v>
      </c>
      <c r="B229" s="191"/>
      <c r="C229" s="420" t="s">
        <v>326</v>
      </c>
      <c r="D229" s="505" t="s">
        <v>23</v>
      </c>
      <c r="E229" s="372">
        <v>585</v>
      </c>
      <c r="F229" s="750">
        <v>281.62</v>
      </c>
      <c r="G229" s="159">
        <f t="shared" si="32"/>
        <v>164747.70000000001</v>
      </c>
      <c r="H229" s="36"/>
      <c r="I229" s="34"/>
      <c r="J229" s="23"/>
      <c r="K229" s="314"/>
      <c r="S229" s="379" t="s">
        <v>346</v>
      </c>
      <c r="T229" s="19">
        <v>7.5</v>
      </c>
      <c r="U229" s="19">
        <v>3</v>
      </c>
      <c r="V229" s="19">
        <f>T229*U229</f>
        <v>22.5</v>
      </c>
      <c r="W229" s="19">
        <v>1</v>
      </c>
      <c r="X229" s="380">
        <f>V229*W229</f>
        <v>22.5</v>
      </c>
    </row>
    <row r="230" spans="1:27" ht="28.5" hidden="1">
      <c r="A230" s="214" t="s">
        <v>347</v>
      </c>
      <c r="B230" s="194"/>
      <c r="C230" s="420" t="s">
        <v>348</v>
      </c>
      <c r="D230" s="505" t="s">
        <v>23</v>
      </c>
      <c r="E230" s="372">
        <v>94.95</v>
      </c>
      <c r="F230" s="192">
        <v>114.26</v>
      </c>
      <c r="G230" s="159">
        <f t="shared" si="32"/>
        <v>10848.987000000001</v>
      </c>
      <c r="H230" s="36"/>
      <c r="I230" s="34"/>
      <c r="J230" s="23"/>
      <c r="K230" s="314"/>
      <c r="S230" s="379" t="s">
        <v>349</v>
      </c>
      <c r="T230" s="19">
        <v>1.5</v>
      </c>
      <c r="U230" s="19">
        <v>2.35</v>
      </c>
      <c r="V230" s="19">
        <f>T230*U230</f>
        <v>3.5250000000000004</v>
      </c>
      <c r="W230" s="19">
        <v>21</v>
      </c>
      <c r="X230" s="380">
        <f>V230*W230</f>
        <v>74.025000000000006</v>
      </c>
    </row>
    <row r="231" spans="1:27" ht="15" hidden="1">
      <c r="A231" s="214" t="s">
        <v>350</v>
      </c>
      <c r="B231" s="492"/>
      <c r="C231" s="420" t="s">
        <v>351</v>
      </c>
      <c r="D231" s="505" t="s">
        <v>23</v>
      </c>
      <c r="E231" s="372">
        <v>470</v>
      </c>
      <c r="F231" s="750">
        <v>737.39</v>
      </c>
      <c r="G231" s="159">
        <f t="shared" si="32"/>
        <v>346573.3</v>
      </c>
      <c r="H231" s="36"/>
      <c r="I231" s="34"/>
      <c r="J231" s="23"/>
      <c r="K231" s="314"/>
      <c r="S231" s="379"/>
      <c r="T231" s="19"/>
      <c r="U231" s="19"/>
      <c r="V231" s="19"/>
      <c r="W231" s="19"/>
      <c r="X231" s="380"/>
    </row>
    <row r="232" spans="1:27" ht="18" hidden="1" customHeight="1">
      <c r="A232" s="214" t="s">
        <v>325</v>
      </c>
      <c r="B232" s="191"/>
      <c r="C232" s="420" t="s">
        <v>326</v>
      </c>
      <c r="D232" s="158" t="s">
        <v>23</v>
      </c>
      <c r="E232" s="372">
        <v>470</v>
      </c>
      <c r="F232" s="750">
        <v>281.62</v>
      </c>
      <c r="G232" s="159">
        <f t="shared" si="32"/>
        <v>132361.4</v>
      </c>
      <c r="H232" s="36"/>
      <c r="I232" s="34"/>
      <c r="J232" s="23"/>
      <c r="K232" s="314"/>
      <c r="S232" s="379"/>
      <c r="T232" s="19"/>
      <c r="U232" s="19"/>
      <c r="V232" s="19"/>
      <c r="W232" s="19"/>
      <c r="X232" s="380"/>
    </row>
    <row r="233" spans="1:27" ht="18.75" hidden="1" customHeight="1">
      <c r="A233" s="214" t="s">
        <v>352</v>
      </c>
      <c r="B233" s="492"/>
      <c r="C233" s="420" t="s">
        <v>353</v>
      </c>
      <c r="D233" s="505" t="s">
        <v>23</v>
      </c>
      <c r="E233" s="372">
        <v>200</v>
      </c>
      <c r="F233" s="750">
        <v>703.64</v>
      </c>
      <c r="G233" s="159">
        <f t="shared" si="32"/>
        <v>140728</v>
      </c>
      <c r="H233" s="36"/>
      <c r="I233" s="79"/>
      <c r="J233" s="79"/>
      <c r="K233" s="321"/>
      <c r="L233" s="12">
        <v>40</v>
      </c>
      <c r="M233" s="12">
        <v>2.8</v>
      </c>
      <c r="N233" s="12">
        <f>L233*M233</f>
        <v>112</v>
      </c>
      <c r="S233" s="379" t="s">
        <v>354</v>
      </c>
      <c r="T233" s="19">
        <v>1.5</v>
      </c>
      <c r="U233" s="19">
        <v>1.1000000000000001</v>
      </c>
      <c r="V233" s="19">
        <f t="shared" ref="V233:V245" si="33">T233*U233</f>
        <v>1.6500000000000001</v>
      </c>
      <c r="W233" s="19">
        <v>9</v>
      </c>
      <c r="X233" s="380">
        <f t="shared" ref="X233:X245" si="34">V233*W233</f>
        <v>14.850000000000001</v>
      </c>
    </row>
    <row r="234" spans="1:27" ht="15" hidden="1" customHeight="1">
      <c r="A234" s="214" t="s">
        <v>355</v>
      </c>
      <c r="B234" s="492"/>
      <c r="C234" s="420" t="s">
        <v>356</v>
      </c>
      <c r="D234" s="158" t="s">
        <v>23</v>
      </c>
      <c r="E234" s="372">
        <v>200</v>
      </c>
      <c r="F234" s="750">
        <v>236.1</v>
      </c>
      <c r="G234" s="159">
        <f t="shared" si="32"/>
        <v>47220</v>
      </c>
      <c r="H234" s="36"/>
      <c r="I234" s="79"/>
      <c r="J234" s="79"/>
      <c r="K234" s="321"/>
      <c r="S234" s="379" t="s">
        <v>357</v>
      </c>
      <c r="T234" s="19">
        <v>3.6</v>
      </c>
      <c r="U234" s="19">
        <v>1.2</v>
      </c>
      <c r="V234" s="19">
        <f t="shared" si="33"/>
        <v>4.32</v>
      </c>
      <c r="W234" s="19">
        <v>3</v>
      </c>
      <c r="X234" s="380">
        <f t="shared" si="34"/>
        <v>12.96</v>
      </c>
      <c r="Z234" s="12">
        <f>X234</f>
        <v>12.96</v>
      </c>
    </row>
    <row r="235" spans="1:27" ht="28.5" hidden="1">
      <c r="A235" s="214" t="s">
        <v>358</v>
      </c>
      <c r="B235" s="492"/>
      <c r="C235" s="420" t="s">
        <v>359</v>
      </c>
      <c r="D235" s="158" t="s">
        <v>23</v>
      </c>
      <c r="E235" s="372">
        <v>198</v>
      </c>
      <c r="F235" s="750">
        <v>577.12</v>
      </c>
      <c r="G235" s="159">
        <f t="shared" si="32"/>
        <v>114269.75999999999</v>
      </c>
      <c r="H235" s="36"/>
      <c r="I235" s="79"/>
      <c r="J235" s="79"/>
      <c r="K235" s="321"/>
      <c r="S235" s="379"/>
      <c r="T235" s="19"/>
      <c r="U235" s="19"/>
      <c r="V235" s="19"/>
      <c r="W235" s="19"/>
      <c r="X235" s="380"/>
    </row>
    <row r="236" spans="1:27" ht="28.5" hidden="1">
      <c r="A236" s="214" t="s">
        <v>360</v>
      </c>
      <c r="B236" s="191"/>
      <c r="C236" s="420" t="s">
        <v>361</v>
      </c>
      <c r="D236" s="158" t="s">
        <v>31</v>
      </c>
      <c r="E236" s="372">
        <v>8</v>
      </c>
      <c r="F236" s="750">
        <v>384.13</v>
      </c>
      <c r="G236" s="159">
        <f t="shared" si="30"/>
        <v>3073.04</v>
      </c>
      <c r="H236" s="36"/>
      <c r="I236" s="36"/>
      <c r="J236" s="36"/>
      <c r="K236" s="316"/>
      <c r="S236" s="379" t="s">
        <v>362</v>
      </c>
      <c r="T236" s="19">
        <v>9.9</v>
      </c>
      <c r="U236" s="19">
        <v>14</v>
      </c>
      <c r="V236" s="19">
        <f t="shared" si="33"/>
        <v>138.6</v>
      </c>
      <c r="W236" s="19">
        <v>1</v>
      </c>
      <c r="X236" s="380">
        <f t="shared" si="34"/>
        <v>138.6</v>
      </c>
    </row>
    <row r="237" spans="1:27" ht="28.5" hidden="1">
      <c r="A237" s="214" t="s">
        <v>363</v>
      </c>
      <c r="B237" s="191"/>
      <c r="C237" s="420" t="s">
        <v>364</v>
      </c>
      <c r="D237" s="158" t="s">
        <v>305</v>
      </c>
      <c r="E237" s="372">
        <v>16</v>
      </c>
      <c r="F237" s="750">
        <v>142.68</v>
      </c>
      <c r="G237" s="159">
        <f t="shared" si="30"/>
        <v>2282.88</v>
      </c>
      <c r="H237" s="36"/>
      <c r="I237" s="36"/>
      <c r="J237" s="36"/>
      <c r="K237" s="316"/>
      <c r="S237" s="379" t="s">
        <v>365</v>
      </c>
      <c r="T237" s="19">
        <v>7.25</v>
      </c>
      <c r="U237" s="19">
        <v>10.75</v>
      </c>
      <c r="V237" s="19">
        <f t="shared" si="33"/>
        <v>77.9375</v>
      </c>
      <c r="W237" s="19">
        <v>1</v>
      </c>
      <c r="X237" s="380">
        <f t="shared" si="34"/>
        <v>77.9375</v>
      </c>
      <c r="AA237" s="12">
        <f>X237+X238</f>
        <v>197.95699999999999</v>
      </c>
    </row>
    <row r="238" spans="1:27" ht="28.5" hidden="1">
      <c r="A238" s="214" t="s">
        <v>366</v>
      </c>
      <c r="B238" s="191"/>
      <c r="C238" s="420" t="s">
        <v>367</v>
      </c>
      <c r="D238" s="158" t="s">
        <v>305</v>
      </c>
      <c r="E238" s="372">
        <v>16</v>
      </c>
      <c r="F238" s="750">
        <v>128.25</v>
      </c>
      <c r="G238" s="159">
        <f t="shared" si="30"/>
        <v>2052</v>
      </c>
      <c r="H238" s="36"/>
      <c r="I238" s="36"/>
      <c r="J238" s="36"/>
      <c r="K238" s="316"/>
      <c r="S238" s="379" t="s">
        <v>368</v>
      </c>
      <c r="T238" s="19">
        <v>22.35</v>
      </c>
      <c r="U238" s="19">
        <v>5.37</v>
      </c>
      <c r="V238" s="19">
        <f t="shared" si="33"/>
        <v>120.01950000000001</v>
      </c>
      <c r="W238" s="19">
        <v>1</v>
      </c>
      <c r="X238" s="380">
        <f t="shared" si="34"/>
        <v>120.01950000000001</v>
      </c>
    </row>
    <row r="239" spans="1:27" ht="28.5" hidden="1">
      <c r="A239" s="214" t="s">
        <v>369</v>
      </c>
      <c r="B239" s="194"/>
      <c r="C239" s="420" t="s">
        <v>370</v>
      </c>
      <c r="D239" s="158" t="s">
        <v>57</v>
      </c>
      <c r="E239" s="372">
        <v>8</v>
      </c>
      <c r="F239" s="750">
        <v>594.87</v>
      </c>
      <c r="G239" s="159">
        <f t="shared" si="30"/>
        <v>4758.96</v>
      </c>
      <c r="H239" s="36"/>
      <c r="I239" s="36"/>
      <c r="J239" s="36"/>
      <c r="K239" s="316"/>
      <c r="S239" s="379" t="s">
        <v>371</v>
      </c>
      <c r="T239" s="19">
        <v>1.6</v>
      </c>
      <c r="U239" s="19">
        <v>2.5</v>
      </c>
      <c r="V239" s="19">
        <f t="shared" si="33"/>
        <v>4</v>
      </c>
      <c r="W239" s="19">
        <v>1</v>
      </c>
      <c r="X239" s="380">
        <f t="shared" si="34"/>
        <v>4</v>
      </c>
    </row>
    <row r="240" spans="1:27" ht="15">
      <c r="A240" s="126" t="s">
        <v>372</v>
      </c>
      <c r="B240" s="127" t="s">
        <v>373</v>
      </c>
      <c r="C240" s="128"/>
      <c r="D240" s="129" t="s">
        <v>15</v>
      </c>
      <c r="E240" s="130"/>
      <c r="F240" s="153"/>
      <c r="G240" s="218"/>
      <c r="H240" s="237"/>
      <c r="I240" s="165"/>
      <c r="J240" s="36"/>
      <c r="K240" s="316"/>
      <c r="S240" s="379" t="s">
        <v>374</v>
      </c>
      <c r="T240" s="19">
        <v>4.3</v>
      </c>
      <c r="U240" s="19">
        <v>2.2999999999999998</v>
      </c>
      <c r="V240" s="19">
        <f t="shared" si="33"/>
        <v>9.8899999999999988</v>
      </c>
      <c r="W240" s="19">
        <v>2</v>
      </c>
      <c r="X240" s="380">
        <f t="shared" si="34"/>
        <v>19.779999999999998</v>
      </c>
      <c r="Z240" s="12">
        <f>X240</f>
        <v>19.779999999999998</v>
      </c>
    </row>
    <row r="241" spans="1:24" ht="28.5" hidden="1">
      <c r="A241" s="211" t="s">
        <v>375</v>
      </c>
      <c r="B241" s="83"/>
      <c r="C241" s="140" t="s">
        <v>376</v>
      </c>
      <c r="D241" s="150" t="s">
        <v>31</v>
      </c>
      <c r="E241" s="356">
        <v>33.200000000000003</v>
      </c>
      <c r="F241" s="750">
        <v>639.96</v>
      </c>
      <c r="G241" s="149">
        <f>ROUND(E241*F241,2)</f>
        <v>21246.67</v>
      </c>
      <c r="H241" s="36"/>
      <c r="I241" s="36"/>
      <c r="J241" s="498"/>
      <c r="K241" s="12"/>
    </row>
    <row r="242" spans="1:24" hidden="1">
      <c r="A242" s="211" t="s">
        <v>377</v>
      </c>
      <c r="B242" s="40"/>
      <c r="C242" s="140" t="s">
        <v>378</v>
      </c>
      <c r="D242" s="151" t="s">
        <v>379</v>
      </c>
      <c r="E242" s="356">
        <v>26</v>
      </c>
      <c r="F242" s="750">
        <v>48.08</v>
      </c>
      <c r="G242" s="217">
        <f>E242*F242</f>
        <v>1250.08</v>
      </c>
      <c r="H242" s="36"/>
      <c r="I242" s="36"/>
      <c r="J242" s="498"/>
      <c r="K242" s="12"/>
    </row>
    <row r="243" spans="1:24" hidden="1">
      <c r="A243" s="211" t="s">
        <v>355</v>
      </c>
      <c r="B243" s="83"/>
      <c r="C243" s="140" t="s">
        <v>380</v>
      </c>
      <c r="D243" s="150" t="s">
        <v>23</v>
      </c>
      <c r="E243" s="356">
        <v>39.6</v>
      </c>
      <c r="F243" s="750">
        <v>236.1</v>
      </c>
      <c r="G243" s="149">
        <f>E243*F243</f>
        <v>9349.56</v>
      </c>
      <c r="H243" s="36"/>
      <c r="I243" s="36"/>
      <c r="J243" s="498"/>
      <c r="K243" s="12"/>
      <c r="L243" s="12">
        <v>44</v>
      </c>
      <c r="M243" s="12">
        <v>0.9</v>
      </c>
      <c r="N243" s="12">
        <f>L243*M243</f>
        <v>39.6</v>
      </c>
    </row>
    <row r="244" spans="1:24" ht="28.5" hidden="1">
      <c r="A244" s="211" t="s">
        <v>375</v>
      </c>
      <c r="B244" s="83"/>
      <c r="C244" s="140" t="s">
        <v>381</v>
      </c>
      <c r="D244" s="150" t="s">
        <v>31</v>
      </c>
      <c r="E244" s="356">
        <v>91</v>
      </c>
      <c r="F244" s="750">
        <v>639.96</v>
      </c>
      <c r="G244" s="149">
        <f>ROUND(E244*F244,2)</f>
        <v>58236.36</v>
      </c>
      <c r="H244" s="234"/>
      <c r="I244" s="36"/>
      <c r="J244" s="36"/>
      <c r="K244" s="316"/>
      <c r="S244" s="379" t="s">
        <v>382</v>
      </c>
      <c r="T244" s="19">
        <v>0.8</v>
      </c>
      <c r="U244" s="19">
        <v>1.1000000000000001</v>
      </c>
      <c r="V244" s="19">
        <f t="shared" si="33"/>
        <v>0.88000000000000012</v>
      </c>
      <c r="W244" s="19">
        <v>1</v>
      </c>
      <c r="X244" s="380">
        <f t="shared" si="34"/>
        <v>0.88000000000000012</v>
      </c>
    </row>
    <row r="245" spans="1:24" ht="18.75" customHeight="1">
      <c r="A245" s="126" t="s">
        <v>383</v>
      </c>
      <c r="B245" s="127" t="s">
        <v>384</v>
      </c>
      <c r="C245" s="128"/>
      <c r="D245" s="129" t="s">
        <v>15</v>
      </c>
      <c r="E245" s="130"/>
      <c r="F245" s="153"/>
      <c r="G245" s="218"/>
      <c r="H245" s="237"/>
      <c r="I245" s="165"/>
      <c r="J245" s="23"/>
      <c r="K245" s="314"/>
      <c r="S245" s="379" t="s">
        <v>385</v>
      </c>
      <c r="T245" s="19">
        <v>4.7</v>
      </c>
      <c r="U245" s="19">
        <v>1.1000000000000001</v>
      </c>
      <c r="V245" s="19">
        <f t="shared" si="33"/>
        <v>5.1700000000000008</v>
      </c>
      <c r="W245" s="19">
        <v>1</v>
      </c>
      <c r="X245" s="380">
        <f t="shared" si="34"/>
        <v>5.1700000000000008</v>
      </c>
    </row>
    <row r="246" spans="1:24" hidden="1">
      <c r="A246" s="211" t="s">
        <v>386</v>
      </c>
      <c r="B246" s="193"/>
      <c r="C246" s="40" t="s">
        <v>387</v>
      </c>
      <c r="D246" s="32" t="s">
        <v>23</v>
      </c>
      <c r="E246" s="372">
        <v>61.25</v>
      </c>
      <c r="F246" s="750">
        <v>18.420000000000002</v>
      </c>
      <c r="G246" s="33">
        <f t="shared" ref="G246" si="35">ROUND(E246*F246,2)</f>
        <v>1128.23</v>
      </c>
      <c r="H246" s="36"/>
      <c r="I246" s="34"/>
      <c r="J246" s="34"/>
      <c r="K246" s="315"/>
      <c r="N246" s="12">
        <f t="shared" ref="N246" si="36">L246*M246</f>
        <v>0</v>
      </c>
      <c r="S246" s="775" t="s">
        <v>388</v>
      </c>
      <c r="T246" s="776"/>
      <c r="U246" s="776"/>
      <c r="V246" s="776"/>
      <c r="W246" s="776"/>
      <c r="X246" s="777"/>
    </row>
    <row r="247" spans="1:24" hidden="1">
      <c r="A247" s="211" t="s">
        <v>389</v>
      </c>
      <c r="B247" s="31"/>
      <c r="C247" s="30" t="s">
        <v>390</v>
      </c>
      <c r="D247" s="32" t="s">
        <v>23</v>
      </c>
      <c r="E247" s="372">
        <v>3333</v>
      </c>
      <c r="F247" s="750">
        <v>151.84</v>
      </c>
      <c r="G247" s="149">
        <f>ROUND(E247*F247,2)</f>
        <v>506082.72</v>
      </c>
      <c r="H247" s="36"/>
      <c r="I247" s="34"/>
      <c r="J247" s="34"/>
      <c r="K247" s="315"/>
      <c r="S247" s="19"/>
      <c r="T247" s="19"/>
      <c r="U247" s="19"/>
      <c r="V247" s="19"/>
      <c r="W247" s="19"/>
      <c r="X247" s="19"/>
    </row>
    <row r="248" spans="1:24" ht="15.75" hidden="1">
      <c r="A248" s="214" t="s">
        <v>391</v>
      </c>
      <c r="B248"/>
      <c r="C248" s="140" t="s">
        <v>392</v>
      </c>
      <c r="D248" s="32" t="s">
        <v>37</v>
      </c>
      <c r="E248" s="372">
        <v>133.32</v>
      </c>
      <c r="F248" s="750">
        <v>591.54</v>
      </c>
      <c r="G248" s="149">
        <f t="shared" ref="G248" si="37">ROUND(E248*F248,2)</f>
        <v>78864.11</v>
      </c>
      <c r="H248" s="36"/>
      <c r="I248" s="34"/>
      <c r="J248" s="23"/>
      <c r="K248" s="314"/>
      <c r="L248" s="12">
        <v>3333</v>
      </c>
      <c r="M248" s="12">
        <v>0.04</v>
      </c>
      <c r="N248" s="12">
        <f>L248*M248</f>
        <v>133.32</v>
      </c>
      <c r="P248" s="12">
        <f>L248*M248</f>
        <v>133.32</v>
      </c>
      <c r="Q248" s="12" t="s">
        <v>393</v>
      </c>
      <c r="S248" s="12">
        <v>39</v>
      </c>
      <c r="T248" s="12">
        <f t="shared" ref="T248" si="38">P248*S248</f>
        <v>5199.4799999999996</v>
      </c>
    </row>
    <row r="249" spans="1:24" ht="28.5" hidden="1">
      <c r="A249" s="215" t="s">
        <v>394</v>
      </c>
      <c r="B249" s="81"/>
      <c r="C249" s="135" t="s">
        <v>395</v>
      </c>
      <c r="D249" s="32" t="s">
        <v>23</v>
      </c>
      <c r="E249" s="372">
        <v>437</v>
      </c>
      <c r="F249" s="750">
        <v>59.34</v>
      </c>
      <c r="G249" s="219">
        <f t="shared" ref="G249" si="39">E249*F249</f>
        <v>25931.58</v>
      </c>
      <c r="H249" s="36"/>
      <c r="I249" s="34"/>
      <c r="J249" s="23"/>
      <c r="K249" s="314"/>
      <c r="S249" s="379" t="s">
        <v>396</v>
      </c>
      <c r="T249" s="19">
        <v>3.6</v>
      </c>
      <c r="U249" s="19">
        <v>0.65</v>
      </c>
      <c r="V249" s="19">
        <f>T249*U249</f>
        <v>2.3400000000000003</v>
      </c>
      <c r="W249" s="19">
        <v>3</v>
      </c>
      <c r="X249" s="380">
        <f>V249*W249</f>
        <v>7.0200000000000014</v>
      </c>
    </row>
    <row r="250" spans="1:24" ht="15">
      <c r="A250" s="126" t="s">
        <v>397</v>
      </c>
      <c r="B250" s="127" t="s">
        <v>398</v>
      </c>
      <c r="C250" s="128"/>
      <c r="D250" s="129" t="s">
        <v>15</v>
      </c>
      <c r="E250" s="130"/>
      <c r="F250" s="153"/>
      <c r="G250" s="218"/>
      <c r="H250" s="237"/>
      <c r="I250" s="165"/>
      <c r="J250" s="34"/>
      <c r="K250" s="315"/>
      <c r="L250" s="12">
        <v>11.7</v>
      </c>
      <c r="M250" s="12">
        <v>12.4</v>
      </c>
      <c r="N250" s="12">
        <v>7</v>
      </c>
      <c r="O250" s="12">
        <v>12.2</v>
      </c>
      <c r="P250" s="12">
        <v>31.16</v>
      </c>
      <c r="Q250" s="12">
        <v>19.649999999999999</v>
      </c>
      <c r="R250" s="12">
        <f>SUM(L250:Q250)</f>
        <v>94.109999999999985</v>
      </c>
      <c r="S250" s="379" t="s">
        <v>399</v>
      </c>
      <c r="T250" s="19">
        <v>2.4</v>
      </c>
      <c r="U250" s="19">
        <v>0.5</v>
      </c>
      <c r="V250" s="19">
        <f>T250*U250</f>
        <v>1.2</v>
      </c>
      <c r="W250" s="19">
        <v>2</v>
      </c>
      <c r="X250" s="380">
        <f>V250*W250</f>
        <v>2.4</v>
      </c>
    </row>
    <row r="251" spans="1:24" ht="28.5" hidden="1">
      <c r="A251" s="220" t="s">
        <v>400</v>
      </c>
      <c r="B251" s="193"/>
      <c r="C251" s="140" t="s">
        <v>401</v>
      </c>
      <c r="D251" s="150" t="s">
        <v>23</v>
      </c>
      <c r="E251" s="372">
        <v>416</v>
      </c>
      <c r="F251" s="750">
        <v>9.7899999999999991</v>
      </c>
      <c r="G251" s="149">
        <f t="shared" ref="G251:G252" si="40">ROUND(E251*F251,2)</f>
        <v>4072.64</v>
      </c>
      <c r="H251" s="36"/>
      <c r="I251" s="34"/>
      <c r="J251" s="34"/>
      <c r="K251" s="315"/>
      <c r="L251" s="12">
        <v>7.7</v>
      </c>
      <c r="M251" s="12">
        <v>6.4</v>
      </c>
      <c r="N251" s="12">
        <v>12.12</v>
      </c>
      <c r="O251" s="12">
        <v>7.68</v>
      </c>
      <c r="P251" s="12">
        <v>18.25</v>
      </c>
      <c r="Q251" s="12">
        <v>16.350000000000001</v>
      </c>
      <c r="R251" s="12">
        <f>SUM(L251:Q251)</f>
        <v>68.5</v>
      </c>
      <c r="S251" s="379" t="s">
        <v>362</v>
      </c>
      <c r="T251" s="19">
        <v>9.9</v>
      </c>
      <c r="U251" s="19">
        <v>14</v>
      </c>
      <c r="V251" s="19">
        <f>T251*U251</f>
        <v>138.6</v>
      </c>
      <c r="W251" s="19">
        <v>1</v>
      </c>
      <c r="X251" s="380">
        <f>V251*W251</f>
        <v>138.6</v>
      </c>
    </row>
    <row r="252" spans="1:24" ht="30" hidden="1" thickBot="1">
      <c r="A252" s="220" t="s">
        <v>402</v>
      </c>
      <c r="B252" s="83"/>
      <c r="C252" s="140" t="s">
        <v>403</v>
      </c>
      <c r="D252" s="150" t="s">
        <v>20</v>
      </c>
      <c r="E252" s="372">
        <v>416</v>
      </c>
      <c r="F252" s="750">
        <v>75.37</v>
      </c>
      <c r="G252" s="149">
        <f t="shared" si="40"/>
        <v>31353.919999999998</v>
      </c>
      <c r="H252" s="234"/>
      <c r="I252" s="34"/>
      <c r="J252" s="34"/>
      <c r="K252" s="315"/>
      <c r="L252" s="12">
        <v>7</v>
      </c>
      <c r="M252" s="12">
        <v>36.51</v>
      </c>
      <c r="N252" s="12">
        <v>24.55</v>
      </c>
      <c r="O252" s="12">
        <v>19.649999999999999</v>
      </c>
      <c r="P252" s="12">
        <v>7.4</v>
      </c>
      <c r="Q252" s="12">
        <v>18.8</v>
      </c>
      <c r="R252" s="12">
        <f>SUM(L252:Q252)</f>
        <v>113.91000000000001</v>
      </c>
      <c r="S252" s="381"/>
      <c r="T252" s="21"/>
      <c r="U252" s="21"/>
      <c r="V252" s="21"/>
      <c r="W252" s="21"/>
      <c r="X252" s="382">
        <f>SUM(X247:X251)</f>
        <v>148.01999999999998</v>
      </c>
    </row>
    <row r="253" spans="1:24" ht="15">
      <c r="A253" s="126" t="s">
        <v>404</v>
      </c>
      <c r="B253" s="127" t="s">
        <v>405</v>
      </c>
      <c r="C253" s="128"/>
      <c r="D253" s="129" t="s">
        <v>15</v>
      </c>
      <c r="E253" s="130"/>
      <c r="F253" s="153"/>
      <c r="G253" s="218"/>
      <c r="H253" s="237"/>
      <c r="I253" s="165"/>
      <c r="J253" s="34"/>
      <c r="K253" s="315"/>
      <c r="L253" s="12">
        <v>28.98</v>
      </c>
      <c r="M253" s="12">
        <v>19.399999999999999</v>
      </c>
      <c r="N253" s="12">
        <v>44</v>
      </c>
      <c r="O253" s="12">
        <v>47</v>
      </c>
      <c r="R253" s="12">
        <f>SUM(L253:Q253)</f>
        <v>139.38</v>
      </c>
      <c r="S253" s="379"/>
      <c r="T253" s="19"/>
      <c r="U253" s="19"/>
      <c r="V253" s="19"/>
      <c r="W253" s="19"/>
      <c r="X253" s="380"/>
    </row>
    <row r="254" spans="1:24" ht="15">
      <c r="A254" s="139" t="s">
        <v>406</v>
      </c>
      <c r="B254" s="38" t="s">
        <v>407</v>
      </c>
      <c r="C254" s="38"/>
      <c r="D254" s="38"/>
      <c r="E254" s="38"/>
      <c r="F254" s="38"/>
      <c r="G254" s="38"/>
      <c r="H254" s="39"/>
      <c r="I254" s="23"/>
      <c r="J254" s="34"/>
      <c r="K254" s="315"/>
      <c r="S254" s="379"/>
      <c r="T254" s="19"/>
      <c r="U254" s="19"/>
      <c r="V254" s="19"/>
      <c r="W254" s="19"/>
      <c r="X254" s="380"/>
    </row>
    <row r="255" spans="1:24" ht="15" hidden="1" thickBot="1">
      <c r="A255" s="211" t="s">
        <v>408</v>
      </c>
      <c r="B255" s="140"/>
      <c r="C255" s="140" t="s">
        <v>409</v>
      </c>
      <c r="D255" s="155" t="s">
        <v>23</v>
      </c>
      <c r="E255" s="376">
        <v>5.52</v>
      </c>
      <c r="F255" s="750">
        <v>336.7</v>
      </c>
      <c r="G255" s="221">
        <f>ROUND(E255*F255,2)</f>
        <v>1858.58</v>
      </c>
      <c r="H255" s="152"/>
      <c r="I255" s="34"/>
      <c r="J255" s="34"/>
      <c r="K255" s="315"/>
      <c r="L255" s="12">
        <v>2.4</v>
      </c>
      <c r="M255" s="12">
        <v>2.2999999999999998</v>
      </c>
      <c r="N255" s="12">
        <f>L255*M255</f>
        <v>5.52</v>
      </c>
      <c r="R255" s="12">
        <f>SUM(R250:R253)</f>
        <v>415.9</v>
      </c>
      <c r="S255" s="379"/>
      <c r="T255" s="19"/>
      <c r="U255" s="19"/>
      <c r="V255" s="19"/>
      <c r="W255" s="19"/>
      <c r="X255" s="380"/>
    </row>
    <row r="256" spans="1:24" ht="28.5" hidden="1">
      <c r="A256" s="211" t="s">
        <v>410</v>
      </c>
      <c r="B256" s="31"/>
      <c r="C256" s="140" t="s">
        <v>411</v>
      </c>
      <c r="D256" s="32" t="s">
        <v>62</v>
      </c>
      <c r="E256" s="377">
        <v>4</v>
      </c>
      <c r="F256" s="750">
        <v>743.02</v>
      </c>
      <c r="G256" s="132">
        <f t="shared" ref="G256" si="41">ROUND(E256*F256,2)</f>
        <v>2972.08</v>
      </c>
      <c r="H256" s="152"/>
      <c r="I256" s="34"/>
      <c r="J256" s="34"/>
      <c r="K256" s="315"/>
      <c r="S256" s="775" t="s">
        <v>412</v>
      </c>
      <c r="T256" s="776"/>
      <c r="U256" s="776"/>
      <c r="V256" s="776"/>
      <c r="W256" s="776"/>
      <c r="X256" s="777"/>
    </row>
    <row r="257" spans="1:26" ht="28.5" hidden="1">
      <c r="A257" s="211" t="s">
        <v>413</v>
      </c>
      <c r="B257" s="31"/>
      <c r="C257" s="140" t="s">
        <v>414</v>
      </c>
      <c r="D257" s="32" t="s">
        <v>62</v>
      </c>
      <c r="E257" s="377">
        <v>1</v>
      </c>
      <c r="F257" s="750">
        <v>261.89</v>
      </c>
      <c r="G257" s="132">
        <f>ROUND(E257*F257,2)</f>
        <v>261.89</v>
      </c>
      <c r="H257" s="152"/>
      <c r="I257" s="34"/>
      <c r="J257" s="34"/>
      <c r="K257" s="315"/>
      <c r="S257" s="379" t="s">
        <v>415</v>
      </c>
      <c r="T257" s="19">
        <v>3.8</v>
      </c>
      <c r="U257" s="19">
        <v>2.2000000000000002</v>
      </c>
      <c r="V257" s="19">
        <f>T257*U257</f>
        <v>8.36</v>
      </c>
      <c r="W257" s="19">
        <v>25</v>
      </c>
      <c r="X257" s="380">
        <f>V257*W257</f>
        <v>209</v>
      </c>
    </row>
    <row r="258" spans="1:26" ht="42.75" hidden="1">
      <c r="A258" s="211" t="s">
        <v>416</v>
      </c>
      <c r="B258" s="140"/>
      <c r="C258" s="140" t="s">
        <v>417</v>
      </c>
      <c r="D258" s="155" t="s">
        <v>20</v>
      </c>
      <c r="E258" s="376">
        <v>137</v>
      </c>
      <c r="F258" s="750">
        <v>637.29</v>
      </c>
      <c r="G258" s="221">
        <f t="shared" ref="G258:G264" si="42">ROUND(E258*F258,2)</f>
        <v>87308.73</v>
      </c>
      <c r="H258" s="152"/>
      <c r="I258" s="34"/>
      <c r="J258" s="34"/>
      <c r="K258" s="315"/>
      <c r="M258" s="12">
        <v>3</v>
      </c>
      <c r="N258" s="12">
        <f>L258*M258</f>
        <v>0</v>
      </c>
      <c r="S258" s="379" t="s">
        <v>418</v>
      </c>
      <c r="T258" s="19">
        <v>3.8</v>
      </c>
      <c r="U258" s="19">
        <v>2.2000000000000002</v>
      </c>
      <c r="V258" s="19">
        <f>T258*U258</f>
        <v>8.36</v>
      </c>
      <c r="W258" s="19">
        <v>22</v>
      </c>
      <c r="X258" s="380">
        <f>V258*W258</f>
        <v>183.92</v>
      </c>
    </row>
    <row r="259" spans="1:26" ht="28.5" hidden="1">
      <c r="A259" s="211" t="s">
        <v>419</v>
      </c>
      <c r="B259" s="140"/>
      <c r="C259" s="140" t="s">
        <v>420</v>
      </c>
      <c r="D259" s="155" t="s">
        <v>20</v>
      </c>
      <c r="E259" s="376">
        <v>137</v>
      </c>
      <c r="F259" s="750">
        <v>358.78</v>
      </c>
      <c r="G259" s="221">
        <f t="shared" si="42"/>
        <v>49152.86</v>
      </c>
      <c r="H259" s="152"/>
      <c r="I259" s="36"/>
      <c r="J259" s="36"/>
      <c r="K259" s="316"/>
      <c r="L259" s="12">
        <v>191.35</v>
      </c>
      <c r="M259" s="12">
        <v>9</v>
      </c>
      <c r="N259" s="12">
        <v>0.7</v>
      </c>
      <c r="O259" s="12">
        <f>M259*N259</f>
        <v>6.3</v>
      </c>
      <c r="P259" s="12">
        <f>L259+O259</f>
        <v>197.65</v>
      </c>
      <c r="S259" s="379" t="s">
        <v>421</v>
      </c>
      <c r="T259" s="19">
        <v>3.8</v>
      </c>
      <c r="U259" s="19">
        <v>0.65</v>
      </c>
      <c r="V259" s="19">
        <f>T259*U259</f>
        <v>2.4699999999999998</v>
      </c>
      <c r="W259" s="19">
        <v>6</v>
      </c>
      <c r="X259" s="380">
        <f>V259*W259</f>
        <v>14.819999999999999</v>
      </c>
    </row>
    <row r="260" spans="1:26" hidden="1">
      <c r="A260" s="214" t="s">
        <v>422</v>
      </c>
      <c r="B260" s="420"/>
      <c r="C260" s="420" t="s">
        <v>423</v>
      </c>
      <c r="D260" s="736" t="s">
        <v>57</v>
      </c>
      <c r="E260" s="376">
        <v>1</v>
      </c>
      <c r="F260" s="192">
        <v>28566</v>
      </c>
      <c r="G260" s="737">
        <f>ROUND(E260*F260,2)</f>
        <v>28566</v>
      </c>
      <c r="H260" s="152"/>
      <c r="I260" s="36"/>
      <c r="J260" s="36"/>
      <c r="K260" s="316"/>
      <c r="S260" s="379" t="s">
        <v>396</v>
      </c>
      <c r="T260" s="19">
        <v>3.6</v>
      </c>
      <c r="U260" s="19">
        <v>0.65</v>
      </c>
      <c r="V260" s="19">
        <f>T260*U260</f>
        <v>2.3400000000000003</v>
      </c>
      <c r="W260" s="19">
        <v>3</v>
      </c>
      <c r="X260" s="380">
        <f>V260*W260</f>
        <v>7.0200000000000014</v>
      </c>
    </row>
    <row r="261" spans="1:26" ht="29.25" hidden="1" thickBot="1">
      <c r="A261" s="211" t="s">
        <v>424</v>
      </c>
      <c r="B261" s="193"/>
      <c r="C261" s="140" t="s">
        <v>425</v>
      </c>
      <c r="D261" s="32" t="s">
        <v>23</v>
      </c>
      <c r="E261" s="372">
        <v>57</v>
      </c>
      <c r="F261" s="750">
        <v>144.49</v>
      </c>
      <c r="G261" s="149">
        <f t="shared" ref="G261" si="43">ROUND(E261*F261,2)</f>
        <v>8235.93</v>
      </c>
      <c r="H261" s="152"/>
      <c r="I261" s="36"/>
      <c r="J261" s="36"/>
      <c r="K261" s="316"/>
      <c r="L261" s="12">
        <v>15.9</v>
      </c>
      <c r="M261" s="12">
        <v>3.1</v>
      </c>
      <c r="N261" s="12">
        <f>SUM(L261:M261)</f>
        <v>19</v>
      </c>
      <c r="O261" s="12">
        <v>3</v>
      </c>
      <c r="P261" s="12">
        <f>N261*O261</f>
        <v>57</v>
      </c>
      <c r="S261" s="381" t="s">
        <v>426</v>
      </c>
      <c r="T261" s="21">
        <v>3.8</v>
      </c>
      <c r="U261" s="21">
        <v>2.35</v>
      </c>
      <c r="V261" s="21">
        <f>T261*U261</f>
        <v>8.93</v>
      </c>
      <c r="W261" s="21">
        <v>6</v>
      </c>
      <c r="X261" s="497">
        <f>V261*W261</f>
        <v>53.58</v>
      </c>
      <c r="Y261" s="12">
        <v>3</v>
      </c>
      <c r="Z261" s="12">
        <f>V261*Y261</f>
        <v>26.79</v>
      </c>
    </row>
    <row r="262" spans="1:26" hidden="1">
      <c r="A262" s="214" t="s">
        <v>427</v>
      </c>
      <c r="B262" s="193"/>
      <c r="C262" s="140" t="s">
        <v>428</v>
      </c>
      <c r="D262" s="155" t="s">
        <v>23</v>
      </c>
      <c r="E262" s="376">
        <v>10.199999999999999</v>
      </c>
      <c r="F262" s="750">
        <v>119.52</v>
      </c>
      <c r="G262" s="221">
        <f>ROUND(E262*F262,2)</f>
        <v>1219.0999999999999</v>
      </c>
      <c r="H262" s="152"/>
      <c r="I262" s="36"/>
      <c r="J262" s="36"/>
      <c r="K262" s="316"/>
      <c r="L262" s="12">
        <v>6.5</v>
      </c>
      <c r="M262" s="12">
        <v>12</v>
      </c>
      <c r="N262" s="12">
        <f>L262*M262</f>
        <v>78</v>
      </c>
      <c r="O262" s="12">
        <v>24</v>
      </c>
      <c r="P262" s="12">
        <f>SUM(N262:O262)</f>
        <v>102</v>
      </c>
      <c r="Q262" s="12">
        <v>0.1</v>
      </c>
      <c r="R262" s="12">
        <f>P262*Q262</f>
        <v>10.200000000000001</v>
      </c>
    </row>
    <row r="263" spans="1:26" hidden="1">
      <c r="A263" s="211" t="s">
        <v>429</v>
      </c>
      <c r="B263" s="193"/>
      <c r="C263" s="140" t="s">
        <v>430</v>
      </c>
      <c r="D263" s="155" t="s">
        <v>37</v>
      </c>
      <c r="E263" s="376">
        <v>17</v>
      </c>
      <c r="F263" s="750">
        <v>331.77</v>
      </c>
      <c r="G263" s="221">
        <f>ROUND(E263*F263,2)</f>
        <v>5640.09</v>
      </c>
      <c r="H263" s="152"/>
      <c r="I263" s="36"/>
      <c r="J263" s="36"/>
      <c r="K263" s="316"/>
      <c r="L263" s="12">
        <v>170</v>
      </c>
    </row>
    <row r="264" spans="1:26" hidden="1">
      <c r="A264" s="211" t="s">
        <v>391</v>
      </c>
      <c r="B264" s="140"/>
      <c r="C264" s="140" t="s">
        <v>431</v>
      </c>
      <c r="D264" s="155" t="s">
        <v>37</v>
      </c>
      <c r="E264" s="376">
        <v>8.5</v>
      </c>
      <c r="F264" s="750">
        <v>591.54</v>
      </c>
      <c r="G264" s="221">
        <f t="shared" si="42"/>
        <v>5028.09</v>
      </c>
      <c r="H264" s="152"/>
      <c r="I264" s="36"/>
      <c r="J264" s="36"/>
      <c r="K264" s="316"/>
      <c r="L264" s="154">
        <v>170</v>
      </c>
      <c r="M264" s="12">
        <v>0.05</v>
      </c>
      <c r="N264" s="169">
        <f>L264*M264</f>
        <v>8.5</v>
      </c>
    </row>
    <row r="265" spans="1:26" ht="15">
      <c r="A265" s="139" t="s">
        <v>432</v>
      </c>
      <c r="B265" s="38" t="s">
        <v>433</v>
      </c>
      <c r="C265" s="38"/>
      <c r="D265" s="38"/>
      <c r="E265" s="38"/>
      <c r="F265" s="38"/>
      <c r="G265" s="38"/>
      <c r="H265" s="39"/>
      <c r="I265" s="36"/>
      <c r="J265" s="36"/>
      <c r="K265" s="316"/>
      <c r="L265" s="154"/>
      <c r="N265" s="169"/>
    </row>
    <row r="266" spans="1:26" customFormat="1" ht="15.75">
      <c r="A266" s="411" t="s">
        <v>434</v>
      </c>
      <c r="B266" s="412" t="s">
        <v>435</v>
      </c>
      <c r="C266" s="412"/>
      <c r="D266" s="412" t="s">
        <v>15</v>
      </c>
      <c r="E266" s="412"/>
      <c r="F266" s="412"/>
      <c r="G266" s="413"/>
      <c r="H266" s="80"/>
      <c r="L266" s="12"/>
      <c r="M266" s="12"/>
    </row>
    <row r="267" spans="1:26" customFormat="1" ht="15.75" hidden="1">
      <c r="A267" s="392" t="s">
        <v>436</v>
      </c>
      <c r="B267" s="393"/>
      <c r="C267" s="366" t="s">
        <v>437</v>
      </c>
      <c r="D267" s="394" t="s">
        <v>20</v>
      </c>
      <c r="E267" s="248">
        <v>54</v>
      </c>
      <c r="F267" s="750">
        <v>10.23</v>
      </c>
      <c r="G267" s="395"/>
      <c r="H267" s="80"/>
      <c r="L267" s="12"/>
      <c r="M267" s="12"/>
    </row>
    <row r="268" spans="1:26" customFormat="1" ht="15.75" hidden="1">
      <c r="A268" s="392" t="s">
        <v>438</v>
      </c>
      <c r="B268" s="393"/>
      <c r="C268" s="366" t="s">
        <v>439</v>
      </c>
      <c r="D268" s="394" t="s">
        <v>294</v>
      </c>
      <c r="E268" s="248">
        <v>34.520000000000003</v>
      </c>
      <c r="F268" s="750">
        <v>3.66</v>
      </c>
      <c r="G268" s="395"/>
    </row>
    <row r="269" spans="1:26" customFormat="1" ht="15.75">
      <c r="A269" s="411" t="s">
        <v>440</v>
      </c>
      <c r="B269" s="412" t="s">
        <v>441</v>
      </c>
      <c r="C269" s="412"/>
      <c r="D269" s="412" t="s">
        <v>15</v>
      </c>
      <c r="E269" s="412"/>
      <c r="F269" s="412"/>
      <c r="G269" s="413"/>
      <c r="H269" s="80"/>
    </row>
    <row r="270" spans="1:26" customFormat="1" ht="28.5" hidden="1">
      <c r="A270" s="396" t="s">
        <v>442</v>
      </c>
      <c r="B270" s="397"/>
      <c r="C270" s="398" t="s">
        <v>443</v>
      </c>
      <c r="D270" s="399" t="s">
        <v>294</v>
      </c>
      <c r="E270" s="376">
        <v>22.45</v>
      </c>
      <c r="F270" s="750">
        <v>48.27</v>
      </c>
      <c r="G270" s="400"/>
    </row>
    <row r="271" spans="1:26" customFormat="1" ht="15.75" hidden="1">
      <c r="A271" s="396" t="s">
        <v>444</v>
      </c>
      <c r="B271" s="397"/>
      <c r="C271" s="398" t="s">
        <v>445</v>
      </c>
      <c r="D271" s="399" t="s">
        <v>294</v>
      </c>
      <c r="E271" s="376">
        <v>24.47</v>
      </c>
      <c r="F271" s="750">
        <v>4.91</v>
      </c>
      <c r="G271" s="400"/>
    </row>
    <row r="272" spans="1:26" customFormat="1" ht="15.75" hidden="1">
      <c r="A272" s="396" t="s">
        <v>446</v>
      </c>
      <c r="B272" s="397"/>
      <c r="C272" s="398" t="s">
        <v>447</v>
      </c>
      <c r="D272" s="399" t="s">
        <v>20</v>
      </c>
      <c r="E272" s="376">
        <v>39.200000000000003</v>
      </c>
      <c r="F272" s="750">
        <v>69.25</v>
      </c>
      <c r="G272" s="400"/>
    </row>
    <row r="273" spans="1:8" customFormat="1" ht="15.75" hidden="1">
      <c r="A273" s="396" t="s">
        <v>448</v>
      </c>
      <c r="B273" s="397"/>
      <c r="C273" s="398" t="s">
        <v>449</v>
      </c>
      <c r="D273" s="399" t="s">
        <v>379</v>
      </c>
      <c r="E273" s="376">
        <v>1415.5</v>
      </c>
      <c r="F273" s="750">
        <v>8.11</v>
      </c>
      <c r="G273" s="400"/>
    </row>
    <row r="274" spans="1:8" customFormat="1" ht="15.75" hidden="1">
      <c r="A274" s="496" t="s">
        <v>450</v>
      </c>
      <c r="B274" s="486"/>
      <c r="C274" s="386" t="s">
        <v>451</v>
      </c>
      <c r="D274" s="488" t="s">
        <v>31</v>
      </c>
      <c r="E274" s="376">
        <v>28</v>
      </c>
      <c r="F274" s="751">
        <v>90.57</v>
      </c>
      <c r="G274" s="489"/>
      <c r="H274" s="517"/>
    </row>
    <row r="275" spans="1:8" customFormat="1" ht="15.75" hidden="1">
      <c r="A275" s="401" t="s">
        <v>158</v>
      </c>
      <c r="B275" s="402"/>
      <c r="C275" s="190" t="s">
        <v>159</v>
      </c>
      <c r="D275" s="399" t="s">
        <v>294</v>
      </c>
      <c r="E275" s="376">
        <v>25</v>
      </c>
      <c r="F275" s="750">
        <v>345.24</v>
      </c>
      <c r="G275" s="400"/>
      <c r="H275" s="767"/>
    </row>
    <row r="276" spans="1:8" customFormat="1" ht="15.75" hidden="1">
      <c r="A276" s="396" t="s">
        <v>452</v>
      </c>
      <c r="B276" s="397"/>
      <c r="C276" s="398" t="s">
        <v>453</v>
      </c>
      <c r="D276" s="399" t="s">
        <v>294</v>
      </c>
      <c r="E276" s="376">
        <v>25</v>
      </c>
      <c r="F276" s="750">
        <v>135.69999999999999</v>
      </c>
      <c r="G276" s="400"/>
      <c r="H276" s="767"/>
    </row>
    <row r="277" spans="1:8" customFormat="1" ht="15.75" hidden="1">
      <c r="A277" s="396" t="s">
        <v>454</v>
      </c>
      <c r="B277" s="397"/>
      <c r="C277" s="398" t="s">
        <v>455</v>
      </c>
      <c r="D277" s="399" t="s">
        <v>294</v>
      </c>
      <c r="E277" s="376">
        <v>2</v>
      </c>
      <c r="F277" s="750">
        <v>118.26</v>
      </c>
      <c r="G277" s="400"/>
      <c r="H277" s="767"/>
    </row>
    <row r="278" spans="1:8" customFormat="1" ht="28.5" hidden="1">
      <c r="A278" s="396" t="s">
        <v>456</v>
      </c>
      <c r="B278" s="397"/>
      <c r="C278" s="398" t="s">
        <v>457</v>
      </c>
      <c r="D278" s="399" t="s">
        <v>294</v>
      </c>
      <c r="E278" s="376">
        <v>2</v>
      </c>
      <c r="F278" s="750">
        <v>67.849999999999994</v>
      </c>
      <c r="G278" s="400"/>
      <c r="H278" s="767"/>
    </row>
    <row r="279" spans="1:8" customFormat="1" ht="28.5" hidden="1">
      <c r="A279" s="396" t="s">
        <v>394</v>
      </c>
      <c r="B279" s="397"/>
      <c r="C279" s="398" t="s">
        <v>395</v>
      </c>
      <c r="D279" s="399" t="s">
        <v>23</v>
      </c>
      <c r="E279" s="376">
        <v>41.23</v>
      </c>
      <c r="F279" s="750">
        <v>59.34</v>
      </c>
      <c r="G279" s="400"/>
      <c r="H279" s="403"/>
    </row>
    <row r="280" spans="1:8" customFormat="1" ht="15.75" hidden="1">
      <c r="A280" s="228" t="s">
        <v>151</v>
      </c>
      <c r="B280" s="404"/>
      <c r="C280" s="242" t="s">
        <v>458</v>
      </c>
      <c r="D280" s="243" t="s">
        <v>153</v>
      </c>
      <c r="E280" s="376">
        <v>36</v>
      </c>
      <c r="F280" s="750">
        <v>7.98</v>
      </c>
      <c r="G280" s="400"/>
      <c r="H280" s="403"/>
    </row>
    <row r="281" spans="1:8" customFormat="1" ht="15.75" hidden="1">
      <c r="A281" s="396" t="s">
        <v>459</v>
      </c>
      <c r="B281" s="397"/>
      <c r="C281" s="398" t="s">
        <v>460</v>
      </c>
      <c r="D281" s="399" t="s">
        <v>294</v>
      </c>
      <c r="E281" s="376">
        <v>5.5</v>
      </c>
      <c r="F281" s="750">
        <v>308.25</v>
      </c>
      <c r="G281" s="400"/>
      <c r="H281" s="403"/>
    </row>
    <row r="282" spans="1:8" customFormat="1" ht="15.75">
      <c r="A282" s="411" t="s">
        <v>461</v>
      </c>
      <c r="B282" s="412" t="s">
        <v>462</v>
      </c>
      <c r="C282" s="412"/>
      <c r="D282" s="412" t="s">
        <v>15</v>
      </c>
      <c r="E282" s="412"/>
      <c r="F282" s="412"/>
      <c r="G282" s="413"/>
      <c r="H282" s="80"/>
    </row>
    <row r="283" spans="1:8" customFormat="1" ht="28.5" hidden="1">
      <c r="A283" s="213" t="s">
        <v>463</v>
      </c>
      <c r="B283" s="404"/>
      <c r="C283" s="405" t="s">
        <v>464</v>
      </c>
      <c r="D283" s="243" t="s">
        <v>153</v>
      </c>
      <c r="E283" s="376">
        <v>2909.4</v>
      </c>
      <c r="F283" s="750">
        <v>14.71</v>
      </c>
      <c r="G283" s="245"/>
    </row>
    <row r="284" spans="1:8" customFormat="1" ht="29.25" hidden="1">
      <c r="A284" s="228" t="s">
        <v>465</v>
      </c>
      <c r="B284" s="404"/>
      <c r="C284" s="242" t="s">
        <v>466</v>
      </c>
      <c r="D284" s="243" t="s">
        <v>23</v>
      </c>
      <c r="E284" s="376">
        <v>77</v>
      </c>
      <c r="F284" s="750">
        <v>139.41999999999999</v>
      </c>
      <c r="G284" s="245"/>
    </row>
    <row r="285" spans="1:8" customFormat="1" ht="15.75" hidden="1">
      <c r="A285" s="228" t="s">
        <v>151</v>
      </c>
      <c r="B285" s="404"/>
      <c r="C285" s="242" t="s">
        <v>152</v>
      </c>
      <c r="D285" s="243" t="s">
        <v>153</v>
      </c>
      <c r="E285" s="376">
        <v>51.33</v>
      </c>
      <c r="F285" s="750">
        <v>7.98</v>
      </c>
      <c r="G285" s="245"/>
    </row>
    <row r="286" spans="1:8" customFormat="1" ht="15.75" hidden="1">
      <c r="A286" s="396" t="s">
        <v>448</v>
      </c>
      <c r="B286" s="397"/>
      <c r="C286" s="398" t="s">
        <v>449</v>
      </c>
      <c r="D286" s="399" t="s">
        <v>379</v>
      </c>
      <c r="E286" s="376">
        <v>37.29</v>
      </c>
      <c r="F286" s="750">
        <v>8.11</v>
      </c>
      <c r="G286" s="400"/>
    </row>
    <row r="287" spans="1:8" customFormat="1" ht="15.75" hidden="1">
      <c r="A287" s="228" t="s">
        <v>467</v>
      </c>
      <c r="B287" s="404"/>
      <c r="C287" s="242" t="s">
        <v>468</v>
      </c>
      <c r="D287" s="243" t="s">
        <v>23</v>
      </c>
      <c r="E287" s="376">
        <v>48.23</v>
      </c>
      <c r="F287" s="750">
        <v>150.62</v>
      </c>
      <c r="G287" s="245"/>
    </row>
    <row r="288" spans="1:8" customFormat="1" ht="15.75" hidden="1">
      <c r="A288" s="228" t="s">
        <v>469</v>
      </c>
      <c r="B288" s="404"/>
      <c r="C288" s="242" t="s">
        <v>470</v>
      </c>
      <c r="D288" s="243" t="s">
        <v>37</v>
      </c>
      <c r="E288" s="376">
        <v>8</v>
      </c>
      <c r="F288" s="750">
        <v>320.11</v>
      </c>
      <c r="G288" s="245"/>
    </row>
    <row r="289" spans="1:25" ht="15">
      <c r="A289" s="411" t="s">
        <v>471</v>
      </c>
      <c r="B289" s="414" t="s">
        <v>472</v>
      </c>
      <c r="C289" s="415"/>
      <c r="D289" s="416" t="s">
        <v>15</v>
      </c>
      <c r="E289" s="417"/>
      <c r="F289" s="418"/>
      <c r="G289" s="419"/>
      <c r="H289" s="12"/>
      <c r="I289" s="137"/>
      <c r="J289" s="137"/>
      <c r="K289" s="322"/>
      <c r="P289" s="12" t="s">
        <v>473</v>
      </c>
    </row>
    <row r="290" spans="1:25" customFormat="1" ht="29.25" hidden="1">
      <c r="A290" s="407" t="s">
        <v>474</v>
      </c>
      <c r="B290" s="408"/>
      <c r="C290" s="409" t="s">
        <v>475</v>
      </c>
      <c r="D290" s="243" t="s">
        <v>23</v>
      </c>
      <c r="E290" s="376">
        <v>54</v>
      </c>
      <c r="F290" s="750">
        <v>58.51</v>
      </c>
      <c r="G290" s="245"/>
    </row>
    <row r="291" spans="1:25" s="506" customFormat="1" ht="15.75">
      <c r="A291" s="411" t="s">
        <v>476</v>
      </c>
      <c r="B291" s="414" t="s">
        <v>477</v>
      </c>
      <c r="C291" s="416"/>
      <c r="D291" s="416" t="s">
        <v>15</v>
      </c>
      <c r="E291" s="416"/>
      <c r="F291" s="416"/>
      <c r="G291" s="419"/>
      <c r="H291"/>
    </row>
    <row r="292" spans="1:25" customFormat="1" ht="28.5" hidden="1">
      <c r="A292" s="360" t="s">
        <v>478</v>
      </c>
      <c r="B292" s="361"/>
      <c r="C292" s="366" t="s">
        <v>479</v>
      </c>
      <c r="D292" s="363" t="s">
        <v>20</v>
      </c>
      <c r="E292" s="364">
        <v>111</v>
      </c>
      <c r="F292" s="750">
        <v>67.64</v>
      </c>
      <c r="G292" s="365">
        <f>F292*E292</f>
        <v>7508.04</v>
      </c>
    </row>
    <row r="293" spans="1:25" customFormat="1" ht="15.75" hidden="1">
      <c r="A293" s="360" t="s">
        <v>292</v>
      </c>
      <c r="B293" s="361"/>
      <c r="C293" s="362" t="s">
        <v>293</v>
      </c>
      <c r="D293" s="363" t="s">
        <v>294</v>
      </c>
      <c r="E293" s="364">
        <v>1.23</v>
      </c>
      <c r="F293" s="750">
        <v>1343.15</v>
      </c>
      <c r="G293" s="365">
        <f t="shared" ref="G293:G296" si="44">F293*E293</f>
        <v>1652.0745000000002</v>
      </c>
      <c r="Y293" s="181"/>
    </row>
    <row r="294" spans="1:25" customFormat="1" ht="15.75" hidden="1">
      <c r="A294" s="360" t="s">
        <v>297</v>
      </c>
      <c r="B294" s="367"/>
      <c r="C294" s="368" t="s">
        <v>298</v>
      </c>
      <c r="D294" s="363" t="s">
        <v>23</v>
      </c>
      <c r="E294" s="369">
        <v>111</v>
      </c>
      <c r="F294" s="750">
        <v>5.45</v>
      </c>
      <c r="G294" s="365">
        <f t="shared" si="44"/>
        <v>604.95000000000005</v>
      </c>
      <c r="Y294" s="181"/>
    </row>
    <row r="295" spans="1:25" customFormat="1" ht="15.75" hidden="1">
      <c r="A295" s="360" t="s">
        <v>299</v>
      </c>
      <c r="B295" s="361"/>
      <c r="C295" s="362" t="s">
        <v>480</v>
      </c>
      <c r="D295" s="363" t="s">
        <v>23</v>
      </c>
      <c r="E295" s="369">
        <v>111</v>
      </c>
      <c r="F295" s="750">
        <v>20.76</v>
      </c>
      <c r="G295" s="365">
        <f t="shared" si="44"/>
        <v>2304.36</v>
      </c>
      <c r="Y295" s="181"/>
    </row>
    <row r="296" spans="1:25" customFormat="1" ht="15.75" hidden="1">
      <c r="A296" s="383" t="s">
        <v>481</v>
      </c>
      <c r="B296" s="384"/>
      <c r="C296" s="383" t="s">
        <v>482</v>
      </c>
      <c r="D296" s="363" t="s">
        <v>23</v>
      </c>
      <c r="E296" s="369">
        <v>111</v>
      </c>
      <c r="F296" s="750">
        <v>10.27</v>
      </c>
      <c r="G296" s="365">
        <f t="shared" si="44"/>
        <v>1139.97</v>
      </c>
    </row>
    <row r="297" spans="1:25" ht="15">
      <c r="A297" s="139" t="s">
        <v>483</v>
      </c>
      <c r="B297" s="38" t="s">
        <v>204</v>
      </c>
      <c r="C297" s="160"/>
      <c r="D297" s="161" t="s">
        <v>15</v>
      </c>
      <c r="E297" s="162"/>
      <c r="F297" s="163"/>
      <c r="G297" s="163"/>
      <c r="H297" s="39"/>
      <c r="I297" s="23"/>
      <c r="J297" s="137"/>
      <c r="K297" s="322"/>
    </row>
    <row r="298" spans="1:25" ht="29.25" hidden="1">
      <c r="A298" s="214" t="s">
        <v>484</v>
      </c>
      <c r="B298" s="170"/>
      <c r="C298" s="420" t="s">
        <v>485</v>
      </c>
      <c r="D298" s="158" t="s">
        <v>31</v>
      </c>
      <c r="E298" s="356">
        <v>8.1</v>
      </c>
      <c r="F298" s="750">
        <v>54.24</v>
      </c>
      <c r="G298" s="495">
        <f>E298*F298</f>
        <v>439.34399999999999</v>
      </c>
      <c r="H298" s="133"/>
      <c r="I298" s="137"/>
      <c r="J298" s="137"/>
      <c r="K298" s="322"/>
    </row>
    <row r="299" spans="1:25" ht="28.5" hidden="1">
      <c r="A299" s="214" t="s">
        <v>486</v>
      </c>
      <c r="B299" s="194"/>
      <c r="C299" s="420" t="s">
        <v>487</v>
      </c>
      <c r="D299" s="158" t="s">
        <v>23</v>
      </c>
      <c r="E299" s="356">
        <v>150.69999999999999</v>
      </c>
      <c r="F299" s="750">
        <v>52.44</v>
      </c>
      <c r="G299" s="495">
        <f t="shared" ref="G299:G301" si="45">E299*F299</f>
        <v>7902.7079999999987</v>
      </c>
      <c r="H299" s="133"/>
      <c r="I299" s="137"/>
      <c r="J299" s="137"/>
      <c r="K299" s="322"/>
    </row>
    <row r="300" spans="1:25" hidden="1">
      <c r="A300" s="214" t="s">
        <v>488</v>
      </c>
      <c r="B300" s="170"/>
      <c r="C300" s="420" t="s">
        <v>489</v>
      </c>
      <c r="D300" s="158" t="s">
        <v>62</v>
      </c>
      <c r="E300" s="356">
        <v>6</v>
      </c>
      <c r="F300" s="750">
        <v>10.29</v>
      </c>
      <c r="G300" s="495">
        <f t="shared" si="45"/>
        <v>61.739999999999995</v>
      </c>
      <c r="H300" s="133"/>
      <c r="I300" s="137"/>
      <c r="J300" s="137"/>
      <c r="K300" s="322"/>
    </row>
    <row r="301" spans="1:25" ht="28.5" hidden="1">
      <c r="A301" s="214" t="s">
        <v>490</v>
      </c>
      <c r="B301" s="527"/>
      <c r="C301" s="420" t="s">
        <v>491</v>
      </c>
      <c r="D301" s="158" t="s">
        <v>153</v>
      </c>
      <c r="E301" s="356">
        <v>150.69999999999999</v>
      </c>
      <c r="F301" s="750">
        <v>74.48</v>
      </c>
      <c r="G301" s="495">
        <f t="shared" si="45"/>
        <v>11224.136</v>
      </c>
      <c r="H301" s="133"/>
      <c r="I301" s="137"/>
      <c r="J301" s="137"/>
      <c r="K301" s="322"/>
    </row>
    <row r="302" spans="1:25" ht="15">
      <c r="A302" s="126" t="s">
        <v>492</v>
      </c>
      <c r="B302" s="127" t="s">
        <v>493</v>
      </c>
      <c r="C302" s="128"/>
      <c r="D302" s="129" t="s">
        <v>15</v>
      </c>
      <c r="E302" s="130"/>
      <c r="F302" s="153"/>
      <c r="G302" s="218"/>
      <c r="H302" s="237"/>
      <c r="I302" s="165"/>
      <c r="J302" s="34"/>
      <c r="K302" s="315"/>
    </row>
    <row r="303" spans="1:25" hidden="1">
      <c r="A303" s="211" t="s">
        <v>408</v>
      </c>
      <c r="B303" s="140"/>
      <c r="C303" s="140" t="s">
        <v>409</v>
      </c>
      <c r="D303" s="155" t="s">
        <v>23</v>
      </c>
      <c r="E303" s="376">
        <v>3.78</v>
      </c>
      <c r="F303" s="750">
        <v>336.7</v>
      </c>
      <c r="G303" s="221">
        <f>ROUND(E303*F303,2)</f>
        <v>1272.73</v>
      </c>
      <c r="H303" s="36"/>
      <c r="I303" s="34"/>
      <c r="J303" s="34"/>
      <c r="K303" s="315"/>
      <c r="L303" s="12">
        <v>0.9</v>
      </c>
      <c r="M303" s="12">
        <v>2.1</v>
      </c>
      <c r="N303" s="12">
        <f>L303*M303</f>
        <v>1.8900000000000001</v>
      </c>
      <c r="O303" s="12">
        <v>2</v>
      </c>
      <c r="P303" s="12">
        <f>N303*O303</f>
        <v>3.7800000000000002</v>
      </c>
    </row>
    <row r="304" spans="1:25" ht="32.1" hidden="1" customHeight="1">
      <c r="A304" s="211" t="s">
        <v>416</v>
      </c>
      <c r="B304" s="140"/>
      <c r="C304" s="140" t="s">
        <v>417</v>
      </c>
      <c r="D304" s="155" t="s">
        <v>20</v>
      </c>
      <c r="E304" s="376">
        <v>54.2</v>
      </c>
      <c r="F304" s="750">
        <v>637.29</v>
      </c>
      <c r="G304" s="221">
        <f t="shared" ref="G304:G307" si="46">ROUND(E304*F304,2)</f>
        <v>34541.120000000003</v>
      </c>
      <c r="H304" s="36"/>
      <c r="I304" s="34"/>
      <c r="J304" s="34"/>
      <c r="K304" s="315"/>
      <c r="L304" s="12">
        <v>21.5</v>
      </c>
      <c r="M304" s="12">
        <v>16.2</v>
      </c>
      <c r="N304" s="12">
        <f>SUM(L304:M304)</f>
        <v>37.700000000000003</v>
      </c>
      <c r="O304" s="12">
        <v>3</v>
      </c>
      <c r="P304" s="12">
        <f>N304*O304</f>
        <v>113.10000000000001</v>
      </c>
    </row>
    <row r="305" spans="1:22" ht="28.5" hidden="1">
      <c r="A305" s="211" t="s">
        <v>419</v>
      </c>
      <c r="B305" s="140"/>
      <c r="C305" s="140" t="s">
        <v>420</v>
      </c>
      <c r="D305" s="155" t="s">
        <v>20</v>
      </c>
      <c r="E305" s="376">
        <v>54.2</v>
      </c>
      <c r="F305" s="750">
        <v>358.78</v>
      </c>
      <c r="G305" s="221">
        <f t="shared" si="46"/>
        <v>19445.88</v>
      </c>
      <c r="H305" s="36"/>
      <c r="I305" s="34"/>
      <c r="J305" s="34"/>
      <c r="K305" s="315"/>
      <c r="L305" s="12">
        <v>57.2</v>
      </c>
      <c r="M305" s="12">
        <v>26</v>
      </c>
      <c r="N305" s="12">
        <f>SUM(L305:M305)</f>
        <v>83.2</v>
      </c>
    </row>
    <row r="306" spans="1:22" ht="28.5" hidden="1">
      <c r="A306" s="211" t="s">
        <v>424</v>
      </c>
      <c r="B306" s="193"/>
      <c r="C306" s="140" t="s">
        <v>425</v>
      </c>
      <c r="D306" s="32" t="s">
        <v>23</v>
      </c>
      <c r="E306" s="372">
        <v>79.650000000000006</v>
      </c>
      <c r="F306" s="750">
        <v>144.49</v>
      </c>
      <c r="G306" s="149">
        <f t="shared" si="46"/>
        <v>11508.63</v>
      </c>
      <c r="H306" s="234"/>
      <c r="I306" s="34"/>
      <c r="J306" s="34"/>
      <c r="K306" s="315"/>
      <c r="L306" s="12">
        <v>29.5</v>
      </c>
      <c r="M306" s="12">
        <v>2.7</v>
      </c>
      <c r="N306" s="12">
        <f>L306*M306</f>
        <v>79.650000000000006</v>
      </c>
    </row>
    <row r="307" spans="1:22" ht="28.5" hidden="1">
      <c r="A307" s="220" t="s">
        <v>494</v>
      </c>
      <c r="B307" s="193"/>
      <c r="C307" s="140" t="s">
        <v>495</v>
      </c>
      <c r="D307" s="32" t="s">
        <v>23</v>
      </c>
      <c r="E307" s="372">
        <v>3</v>
      </c>
      <c r="F307" s="750">
        <v>1411.23</v>
      </c>
      <c r="G307" s="149">
        <f t="shared" si="46"/>
        <v>4233.6899999999996</v>
      </c>
      <c r="H307" s="234"/>
      <c r="I307" s="34"/>
      <c r="J307" s="34"/>
      <c r="K307" s="315"/>
      <c r="L307" s="12">
        <v>8.8000000000000007</v>
      </c>
      <c r="M307" s="12">
        <v>2</v>
      </c>
      <c r="N307" s="12">
        <f>L307*M307</f>
        <v>17.600000000000001</v>
      </c>
      <c r="O307" s="12">
        <v>4</v>
      </c>
      <c r="P307" s="12">
        <f>N307*O307</f>
        <v>70.400000000000006</v>
      </c>
    </row>
    <row r="308" spans="1:22" ht="15">
      <c r="A308" s="126" t="s">
        <v>496</v>
      </c>
      <c r="B308" s="127" t="s">
        <v>497</v>
      </c>
      <c r="C308" s="128"/>
      <c r="D308" s="129" t="s">
        <v>15</v>
      </c>
      <c r="E308" s="130"/>
      <c r="F308" s="153"/>
      <c r="G308" s="218"/>
      <c r="H308" s="237"/>
      <c r="I308" s="165"/>
      <c r="J308" s="34"/>
      <c r="K308" s="315"/>
    </row>
    <row r="309" spans="1:22" ht="28.5" hidden="1">
      <c r="A309" s="214" t="s">
        <v>498</v>
      </c>
      <c r="B309" s="424"/>
      <c r="C309" s="420" t="s">
        <v>499</v>
      </c>
      <c r="D309" s="423" t="s">
        <v>20</v>
      </c>
      <c r="E309" s="372">
        <v>432</v>
      </c>
      <c r="F309" s="750">
        <v>65.33</v>
      </c>
      <c r="G309" s="159">
        <f>ROUND(E309*F309,2)</f>
        <v>28222.560000000001</v>
      </c>
      <c r="H309" s="36"/>
      <c r="I309" s="34"/>
      <c r="J309" s="34"/>
      <c r="K309" s="315"/>
    </row>
    <row r="310" spans="1:22" ht="28.5" hidden="1">
      <c r="A310" s="214" t="s">
        <v>500</v>
      </c>
      <c r="B310" s="492"/>
      <c r="C310" s="420" t="s">
        <v>501</v>
      </c>
      <c r="D310" s="423" t="s">
        <v>20</v>
      </c>
      <c r="E310" s="372">
        <v>930</v>
      </c>
      <c r="F310" s="750">
        <v>129.54</v>
      </c>
      <c r="G310" s="159">
        <f>ROUND(E310*F310,2)</f>
        <v>120472.2</v>
      </c>
      <c r="H310" s="36"/>
      <c r="I310" s="34"/>
      <c r="J310" s="34"/>
      <c r="K310" s="315"/>
      <c r="L310" s="12">
        <v>99.93</v>
      </c>
      <c r="M310" s="12">
        <v>50.65</v>
      </c>
      <c r="N310" s="12">
        <v>39.75</v>
      </c>
      <c r="O310" s="12">
        <v>36.01</v>
      </c>
      <c r="P310" s="12">
        <v>36.36</v>
      </c>
      <c r="Q310" s="12">
        <v>45.21</v>
      </c>
      <c r="R310" s="12">
        <v>15.09</v>
      </c>
      <c r="S310" s="12">
        <v>36.75</v>
      </c>
      <c r="T310" s="12">
        <v>5.4</v>
      </c>
      <c r="U310" s="12">
        <v>5.4</v>
      </c>
      <c r="V310" s="12">
        <f>SUM(L310:U310)</f>
        <v>370.5499999999999</v>
      </c>
    </row>
    <row r="311" spans="1:22" ht="15">
      <c r="A311" s="126" t="s">
        <v>502</v>
      </c>
      <c r="B311" s="127" t="s">
        <v>503</v>
      </c>
      <c r="C311" s="128"/>
      <c r="D311" s="129" t="s">
        <v>15</v>
      </c>
      <c r="E311" s="130"/>
      <c r="F311" s="153"/>
      <c r="G311" s="218"/>
      <c r="H311" s="237"/>
      <c r="I311" s="165"/>
      <c r="J311" s="23"/>
      <c r="K311" s="314"/>
    </row>
    <row r="312" spans="1:22" ht="15">
      <c r="A312" s="139" t="s">
        <v>504</v>
      </c>
      <c r="B312" s="38" t="s">
        <v>505</v>
      </c>
      <c r="C312" s="38"/>
      <c r="D312" s="38"/>
      <c r="E312" s="38"/>
      <c r="F312" s="38"/>
      <c r="G312" s="38"/>
      <c r="H312" s="39"/>
      <c r="I312" s="23"/>
      <c r="J312" s="23"/>
      <c r="K312" s="314"/>
    </row>
    <row r="313" spans="1:22" ht="15" hidden="1">
      <c r="A313" s="211" t="s">
        <v>506</v>
      </c>
      <c r="B313" s="30"/>
      <c r="C313" s="140" t="s">
        <v>507</v>
      </c>
      <c r="D313" s="32" t="s">
        <v>20</v>
      </c>
      <c r="E313" s="372">
        <v>1216</v>
      </c>
      <c r="F313" s="750">
        <v>11.04</v>
      </c>
      <c r="G313" s="132">
        <f t="shared" ref="G313:G314" si="47">ROUND(E313*F313,2)</f>
        <v>13424.64</v>
      </c>
      <c r="H313" s="19"/>
      <c r="I313" s="23"/>
      <c r="J313" s="23"/>
      <c r="K313" s="314"/>
      <c r="L313" s="12">
        <v>3900</v>
      </c>
      <c r="M313" s="12">
        <v>1390</v>
      </c>
      <c r="N313" s="12">
        <f>L313-M313</f>
        <v>2510</v>
      </c>
    </row>
    <row r="314" spans="1:22" ht="15" hidden="1">
      <c r="A314" s="211" t="s">
        <v>508</v>
      </c>
      <c r="B314" s="30"/>
      <c r="C314" s="140" t="s">
        <v>509</v>
      </c>
      <c r="D314" s="32" t="s">
        <v>20</v>
      </c>
      <c r="E314" s="372">
        <v>1216</v>
      </c>
      <c r="F314" s="750">
        <v>22.78</v>
      </c>
      <c r="G314" s="132">
        <f t="shared" si="47"/>
        <v>27700.48</v>
      </c>
      <c r="H314" s="19"/>
      <c r="I314" s="23"/>
      <c r="J314" s="23"/>
      <c r="K314" s="314"/>
      <c r="M314" s="12">
        <v>940</v>
      </c>
      <c r="N314" s="12">
        <v>450</v>
      </c>
      <c r="O314" s="12">
        <f>SUM(M314:N314)</f>
        <v>1390</v>
      </c>
    </row>
    <row r="315" spans="1:22" ht="15">
      <c r="A315" s="139" t="s">
        <v>510</v>
      </c>
      <c r="B315" s="38" t="s">
        <v>511</v>
      </c>
      <c r="C315" s="38"/>
      <c r="D315" s="38"/>
      <c r="E315" s="38"/>
      <c r="F315" s="38"/>
      <c r="G315" s="38"/>
      <c r="H315" s="39"/>
      <c r="I315" s="23"/>
      <c r="J315" s="23"/>
      <c r="K315" s="314"/>
    </row>
    <row r="316" spans="1:22" ht="15" hidden="1">
      <c r="A316" s="211" t="s">
        <v>506</v>
      </c>
      <c r="B316" s="30"/>
      <c r="C316" s="140" t="s">
        <v>507</v>
      </c>
      <c r="D316" s="32" t="s">
        <v>20</v>
      </c>
      <c r="E316" s="376">
        <v>1220</v>
      </c>
      <c r="F316" s="750">
        <v>11.04</v>
      </c>
      <c r="G316" s="132">
        <f t="shared" ref="G316:G318" si="48">ROUND(E316*F316,2)</f>
        <v>13468.8</v>
      </c>
      <c r="H316" s="133"/>
      <c r="I316" s="23"/>
      <c r="J316" s="34"/>
      <c r="K316" s="315"/>
      <c r="L316" s="12">
        <v>416</v>
      </c>
    </row>
    <row r="317" spans="1:22" hidden="1">
      <c r="A317" s="211" t="s">
        <v>508</v>
      </c>
      <c r="B317" s="30"/>
      <c r="C317" s="140" t="s">
        <v>509</v>
      </c>
      <c r="D317" s="32" t="s">
        <v>20</v>
      </c>
      <c r="E317" s="376">
        <v>1220</v>
      </c>
      <c r="F317" s="750">
        <v>22.78</v>
      </c>
      <c r="G317" s="132">
        <f t="shared" si="48"/>
        <v>27791.599999999999</v>
      </c>
      <c r="H317" s="133"/>
      <c r="I317" s="34"/>
      <c r="J317" s="34"/>
      <c r="K317" s="315"/>
    </row>
    <row r="318" spans="1:22" hidden="1">
      <c r="A318" s="252" t="s">
        <v>512</v>
      </c>
      <c r="B318" s="193"/>
      <c r="C318" s="140" t="s">
        <v>513</v>
      </c>
      <c r="D318" s="32" t="s">
        <v>23</v>
      </c>
      <c r="E318" s="376">
        <v>790</v>
      </c>
      <c r="F318" s="750">
        <v>33.619999999999997</v>
      </c>
      <c r="G318" s="132">
        <f t="shared" si="48"/>
        <v>26559.8</v>
      </c>
      <c r="H318" s="133"/>
      <c r="I318" s="34"/>
      <c r="J318" s="34"/>
      <c r="K318" s="315"/>
    </row>
    <row r="319" spans="1:22" ht="15">
      <c r="A319" s="126" t="s">
        <v>514</v>
      </c>
      <c r="B319" s="127" t="s">
        <v>515</v>
      </c>
      <c r="C319" s="128"/>
      <c r="D319" s="129" t="s">
        <v>15</v>
      </c>
      <c r="E319" s="130"/>
      <c r="F319" s="153"/>
      <c r="G319" s="218"/>
      <c r="H319" s="237"/>
      <c r="I319" s="165"/>
      <c r="J319" s="34"/>
      <c r="K319" s="315"/>
    </row>
    <row r="320" spans="1:22" ht="15">
      <c r="A320" s="139" t="s">
        <v>516</v>
      </c>
      <c r="B320" s="38" t="s">
        <v>517</v>
      </c>
      <c r="C320" s="38"/>
      <c r="D320" s="38"/>
      <c r="E320" s="38"/>
      <c r="F320" s="38"/>
      <c r="G320" s="38"/>
      <c r="H320" s="39"/>
      <c r="I320" s="23"/>
      <c r="J320" s="34"/>
      <c r="K320" s="315"/>
    </row>
    <row r="321" spans="1:19" ht="18" hidden="1" customHeight="1">
      <c r="A321" s="214" t="s">
        <v>377</v>
      </c>
      <c r="B321" s="508"/>
      <c r="C321" s="420" t="s">
        <v>518</v>
      </c>
      <c r="D321" s="509" t="s">
        <v>379</v>
      </c>
      <c r="E321" s="378">
        <v>159.82</v>
      </c>
      <c r="F321" s="750">
        <v>48.08</v>
      </c>
      <c r="G321" s="510">
        <f>E321*F321</f>
        <v>7684.1455999999998</v>
      </c>
      <c r="H321" s="235"/>
      <c r="I321" s="34"/>
      <c r="J321" s="23"/>
      <c r="K321" s="314"/>
      <c r="L321" s="12" t="s">
        <v>519</v>
      </c>
      <c r="M321" s="12">
        <v>89</v>
      </c>
      <c r="N321" s="12">
        <v>1.5</v>
      </c>
      <c r="O321" s="12">
        <f>M321/N321</f>
        <v>59.333333333333336</v>
      </c>
      <c r="P321" s="12">
        <v>61</v>
      </c>
      <c r="Q321" s="12">
        <v>2.62</v>
      </c>
      <c r="R321" s="12">
        <f>P321*Q321</f>
        <v>159.82</v>
      </c>
    </row>
    <row r="322" spans="1:19" ht="15" hidden="1">
      <c r="A322" s="214" t="s">
        <v>325</v>
      </c>
      <c r="B322" s="191"/>
      <c r="C322" s="420" t="s">
        <v>520</v>
      </c>
      <c r="D322" s="387" t="s">
        <v>20</v>
      </c>
      <c r="E322" s="356">
        <v>143</v>
      </c>
      <c r="F322" s="750">
        <v>281.62</v>
      </c>
      <c r="G322" s="159">
        <f t="shared" ref="G322" si="49">E322*F322</f>
        <v>40271.660000000003</v>
      </c>
      <c r="H322" s="36"/>
      <c r="I322" s="23"/>
      <c r="J322" s="34"/>
      <c r="K322" s="315"/>
      <c r="L322" s="12">
        <v>89</v>
      </c>
      <c r="M322" s="12">
        <v>1.6</v>
      </c>
      <c r="N322" s="12">
        <f t="shared" ref="N322:N327" si="50">L322*M322</f>
        <v>142.4</v>
      </c>
    </row>
    <row r="323" spans="1:19" ht="28.5" hidden="1">
      <c r="A323" s="214" t="s">
        <v>442</v>
      </c>
      <c r="B323" s="191"/>
      <c r="C323" s="420" t="s">
        <v>443</v>
      </c>
      <c r="D323" s="387" t="s">
        <v>37</v>
      </c>
      <c r="E323" s="356">
        <v>10.68</v>
      </c>
      <c r="F323" s="750">
        <v>48.27</v>
      </c>
      <c r="G323" s="159">
        <f t="shared" ref="G323:G333" si="51">ROUND(E323*F323,2)</f>
        <v>515.52</v>
      </c>
      <c r="H323" s="36"/>
      <c r="I323" s="157"/>
      <c r="J323" s="34"/>
      <c r="K323" s="315"/>
      <c r="L323" s="12">
        <v>89</v>
      </c>
      <c r="M323" s="12">
        <v>0.4</v>
      </c>
      <c r="N323" s="12">
        <f t="shared" si="50"/>
        <v>35.6</v>
      </c>
      <c r="O323" s="12">
        <v>0.3</v>
      </c>
      <c r="P323" s="12">
        <f>N323*O323</f>
        <v>10.68</v>
      </c>
    </row>
    <row r="324" spans="1:19" ht="15" hidden="1">
      <c r="A324" s="214" t="s">
        <v>444</v>
      </c>
      <c r="B324" s="170"/>
      <c r="C324" s="420" t="s">
        <v>445</v>
      </c>
      <c r="D324" s="158" t="s">
        <v>294</v>
      </c>
      <c r="E324" s="372">
        <v>3.56</v>
      </c>
      <c r="F324" s="750">
        <v>4.91</v>
      </c>
      <c r="G324" s="495">
        <f t="shared" si="51"/>
        <v>17.48</v>
      </c>
      <c r="H324" s="36"/>
      <c r="I324" s="157"/>
      <c r="J324" s="34"/>
      <c r="K324" s="315"/>
      <c r="L324" s="12">
        <v>89</v>
      </c>
      <c r="M324" s="12">
        <v>0.4</v>
      </c>
      <c r="N324" s="12">
        <f t="shared" si="50"/>
        <v>35.6</v>
      </c>
      <c r="O324" s="12">
        <v>0.1</v>
      </c>
      <c r="P324" s="12">
        <f>N324*O324</f>
        <v>3.5600000000000005</v>
      </c>
    </row>
    <row r="325" spans="1:19" ht="15" hidden="1">
      <c r="A325" s="214" t="s">
        <v>454</v>
      </c>
      <c r="B325" s="191"/>
      <c r="C325" s="420" t="s">
        <v>455</v>
      </c>
      <c r="D325" s="387" t="s">
        <v>37</v>
      </c>
      <c r="E325" s="356">
        <v>1.78</v>
      </c>
      <c r="F325" s="750">
        <v>118.26</v>
      </c>
      <c r="G325" s="159">
        <f t="shared" si="51"/>
        <v>210.5</v>
      </c>
      <c r="H325" s="36"/>
      <c r="I325" s="157"/>
      <c r="J325" s="157"/>
      <c r="K325" s="327"/>
      <c r="L325" s="12">
        <v>89</v>
      </c>
      <c r="M325" s="12">
        <v>0.4</v>
      </c>
      <c r="N325" s="12">
        <f t="shared" si="50"/>
        <v>35.6</v>
      </c>
      <c r="O325" s="12">
        <v>0.05</v>
      </c>
      <c r="P325" s="12">
        <f>N325*O325</f>
        <v>1.7800000000000002</v>
      </c>
    </row>
    <row r="326" spans="1:19" ht="20.100000000000001" hidden="1" customHeight="1">
      <c r="A326" s="214" t="s">
        <v>521</v>
      </c>
      <c r="B326" s="194"/>
      <c r="C326" s="420" t="s">
        <v>522</v>
      </c>
      <c r="D326" s="387" t="s">
        <v>20</v>
      </c>
      <c r="E326" s="356">
        <v>53.4</v>
      </c>
      <c r="F326" s="750">
        <v>56.32</v>
      </c>
      <c r="G326" s="159">
        <f t="shared" si="51"/>
        <v>3007.49</v>
      </c>
      <c r="H326" s="36"/>
      <c r="I326" s="157"/>
      <c r="J326" s="157"/>
      <c r="K326" s="327"/>
      <c r="L326" s="12">
        <v>89</v>
      </c>
      <c r="M326" s="12">
        <v>0.6</v>
      </c>
      <c r="N326" s="12">
        <f t="shared" si="50"/>
        <v>53.4</v>
      </c>
    </row>
    <row r="327" spans="1:19" ht="15" hidden="1">
      <c r="A327" s="214" t="s">
        <v>297</v>
      </c>
      <c r="B327" s="191"/>
      <c r="C327" s="420" t="s">
        <v>298</v>
      </c>
      <c r="D327" s="387" t="s">
        <v>20</v>
      </c>
      <c r="E327" s="356">
        <v>53.4</v>
      </c>
      <c r="F327" s="750">
        <v>5.45</v>
      </c>
      <c r="G327" s="159">
        <f t="shared" si="51"/>
        <v>291.02999999999997</v>
      </c>
      <c r="H327" s="36"/>
      <c r="I327" s="157"/>
      <c r="J327" s="157"/>
      <c r="K327" s="327"/>
      <c r="L327" s="12">
        <v>89</v>
      </c>
      <c r="M327" s="12">
        <v>0.2</v>
      </c>
      <c r="N327" s="12">
        <f t="shared" si="50"/>
        <v>17.8</v>
      </c>
      <c r="O327" s="12">
        <v>2</v>
      </c>
      <c r="P327" s="12">
        <f>N327*O327</f>
        <v>35.6</v>
      </c>
      <c r="Q327" s="12">
        <v>0.2</v>
      </c>
      <c r="R327" s="12">
        <f>L327*Q327</f>
        <v>17.8</v>
      </c>
      <c r="S327" s="12">
        <f>R327+P327</f>
        <v>53.400000000000006</v>
      </c>
    </row>
    <row r="328" spans="1:19" ht="15" hidden="1">
      <c r="A328" s="214" t="s">
        <v>299</v>
      </c>
      <c r="B328" s="191"/>
      <c r="C328" s="420" t="s">
        <v>300</v>
      </c>
      <c r="D328" s="387" t="s">
        <v>20</v>
      </c>
      <c r="E328" s="356">
        <v>53.4</v>
      </c>
      <c r="F328" s="750">
        <v>20.76</v>
      </c>
      <c r="G328" s="159">
        <f t="shared" si="51"/>
        <v>1108.58</v>
      </c>
      <c r="H328" s="36"/>
      <c r="I328" s="157"/>
      <c r="J328" s="157"/>
      <c r="K328" s="327"/>
    </row>
    <row r="329" spans="1:19" ht="15" hidden="1">
      <c r="A329" s="214" t="s">
        <v>508</v>
      </c>
      <c r="B329" s="386"/>
      <c r="C329" s="420" t="s">
        <v>509</v>
      </c>
      <c r="D329" s="387" t="s">
        <v>20</v>
      </c>
      <c r="E329" s="356">
        <v>53.4</v>
      </c>
      <c r="F329" s="750">
        <v>22.78</v>
      </c>
      <c r="G329" s="159">
        <f t="shared" si="51"/>
        <v>1216.45</v>
      </c>
      <c r="H329" s="36"/>
      <c r="I329" s="157"/>
      <c r="J329" s="157"/>
      <c r="K329" s="327"/>
    </row>
    <row r="330" spans="1:19" ht="28.5" hidden="1">
      <c r="A330" s="214" t="s">
        <v>323</v>
      </c>
      <c r="B330" s="191"/>
      <c r="C330" s="420" t="s">
        <v>523</v>
      </c>
      <c r="D330" s="387" t="s">
        <v>23</v>
      </c>
      <c r="E330" s="372">
        <v>1.71</v>
      </c>
      <c r="F330" s="750">
        <v>857.59</v>
      </c>
      <c r="G330" s="159">
        <f t="shared" si="51"/>
        <v>1466.48</v>
      </c>
      <c r="H330" s="36"/>
      <c r="I330" s="157"/>
      <c r="J330" s="157"/>
      <c r="K330" s="327"/>
      <c r="L330" s="12">
        <v>0.9</v>
      </c>
      <c r="M330" s="12">
        <v>1.9</v>
      </c>
      <c r="N330" s="12">
        <f>L330*M330</f>
        <v>1.71</v>
      </c>
    </row>
    <row r="331" spans="1:19" ht="19.5" hidden="1" customHeight="1">
      <c r="A331" s="214" t="s">
        <v>325</v>
      </c>
      <c r="B331" s="191"/>
      <c r="C331" s="420" t="s">
        <v>326</v>
      </c>
      <c r="D331" s="387" t="s">
        <v>23</v>
      </c>
      <c r="E331" s="372">
        <v>1.71</v>
      </c>
      <c r="F331" s="750">
        <v>281.62</v>
      </c>
      <c r="G331" s="159">
        <f t="shared" si="51"/>
        <v>481.57</v>
      </c>
      <c r="H331" s="36"/>
      <c r="I331" s="157"/>
      <c r="J331" s="157"/>
      <c r="K331" s="327"/>
    </row>
    <row r="332" spans="1:19" ht="15" hidden="1">
      <c r="A332" s="214" t="s">
        <v>524</v>
      </c>
      <c r="B332" s="194"/>
      <c r="C332" s="420" t="s">
        <v>525</v>
      </c>
      <c r="D332" s="387" t="s">
        <v>57</v>
      </c>
      <c r="E332" s="19">
        <v>1</v>
      </c>
      <c r="F332" s="750">
        <v>1143.98</v>
      </c>
      <c r="G332" s="159">
        <f t="shared" si="51"/>
        <v>1143.98</v>
      </c>
      <c r="H332" s="36"/>
      <c r="I332" s="157"/>
      <c r="J332" s="157"/>
      <c r="K332" s="327"/>
    </row>
    <row r="333" spans="1:19" ht="28.5" hidden="1">
      <c r="A333" s="214" t="s">
        <v>526</v>
      </c>
      <c r="B333" s="492"/>
      <c r="C333" s="420" t="s">
        <v>527</v>
      </c>
      <c r="D333" s="387" t="s">
        <v>57</v>
      </c>
      <c r="E333" s="372">
        <v>1</v>
      </c>
      <c r="F333" s="750">
        <v>417.59</v>
      </c>
      <c r="G333" s="159">
        <f t="shared" si="51"/>
        <v>417.59</v>
      </c>
      <c r="H333" s="36"/>
      <c r="I333" s="157"/>
      <c r="J333" s="157"/>
      <c r="K333" s="327"/>
      <c r="L333" s="12">
        <v>2.1</v>
      </c>
      <c r="M333" s="12">
        <v>0.9</v>
      </c>
      <c r="N333" s="12">
        <f>L333*M333</f>
        <v>1.8900000000000001</v>
      </c>
    </row>
    <row r="334" spans="1:19" ht="15">
      <c r="A334" s="139" t="s">
        <v>528</v>
      </c>
      <c r="B334" s="38" t="s">
        <v>529</v>
      </c>
      <c r="C334" s="38"/>
      <c r="D334" s="38"/>
      <c r="E334" s="38"/>
      <c r="F334" s="38"/>
      <c r="G334" s="38"/>
      <c r="H334" s="39"/>
      <c r="I334" s="157"/>
      <c r="J334" s="157"/>
      <c r="K334" s="327"/>
    </row>
    <row r="335" spans="1:19" ht="28.5" hidden="1">
      <c r="A335" s="214" t="s">
        <v>530</v>
      </c>
      <c r="B335" s="492"/>
      <c r="C335" s="420" t="s">
        <v>531</v>
      </c>
      <c r="D335" s="387" t="s">
        <v>23</v>
      </c>
      <c r="E335" s="372">
        <v>1.71</v>
      </c>
      <c r="F335" s="750">
        <v>1447.32</v>
      </c>
      <c r="G335" s="159">
        <f t="shared" ref="G335:G337" si="52">ROUND(E335*F335,2)</f>
        <v>2474.92</v>
      </c>
      <c r="H335" s="36"/>
      <c r="I335" s="157"/>
      <c r="J335" s="157"/>
      <c r="K335" s="327"/>
      <c r="L335" s="12">
        <v>1.9</v>
      </c>
      <c r="M335" s="12">
        <v>0.9</v>
      </c>
      <c r="N335" s="12">
        <f t="shared" ref="N335:N346" si="53">L335*M335</f>
        <v>1.71</v>
      </c>
    </row>
    <row r="336" spans="1:19" ht="15" hidden="1">
      <c r="A336" s="252" t="s">
        <v>524</v>
      </c>
      <c r="B336" s="194"/>
      <c r="C336" s="420" t="s">
        <v>525</v>
      </c>
      <c r="D336" s="387" t="s">
        <v>57</v>
      </c>
      <c r="E336" s="19">
        <v>1</v>
      </c>
      <c r="F336" s="750">
        <v>1143.98</v>
      </c>
      <c r="G336" s="159">
        <f t="shared" si="52"/>
        <v>1143.98</v>
      </c>
      <c r="H336" s="36"/>
      <c r="I336" s="157"/>
      <c r="J336" s="157"/>
      <c r="K336" s="327"/>
    </row>
    <row r="337" spans="1:27" ht="28.5" hidden="1">
      <c r="A337" s="214" t="s">
        <v>526</v>
      </c>
      <c r="B337" s="492"/>
      <c r="C337" s="420" t="s">
        <v>527</v>
      </c>
      <c r="D337" s="387" t="s">
        <v>57</v>
      </c>
      <c r="E337" s="372">
        <v>1</v>
      </c>
      <c r="F337" s="750">
        <v>417.59</v>
      </c>
      <c r="G337" s="159">
        <f t="shared" si="52"/>
        <v>417.59</v>
      </c>
      <c r="H337" s="36"/>
      <c r="I337" s="157"/>
      <c r="J337" s="157"/>
      <c r="K337" s="327"/>
    </row>
    <row r="338" spans="1:27" ht="28.5" hidden="1">
      <c r="A338" s="214" t="s">
        <v>532</v>
      </c>
      <c r="B338" s="492"/>
      <c r="C338" s="420" t="s">
        <v>533</v>
      </c>
      <c r="D338" s="387" t="s">
        <v>23</v>
      </c>
      <c r="E338" s="372">
        <v>6.65</v>
      </c>
      <c r="F338" s="750">
        <v>993.16</v>
      </c>
      <c r="G338" s="159">
        <f t="shared" ref="G338:G347" si="54">ROUND(E338*F338,2)</f>
        <v>6604.51</v>
      </c>
      <c r="H338" s="36"/>
      <c r="I338" s="34"/>
      <c r="J338" s="34"/>
      <c r="K338" s="315"/>
      <c r="L338" s="12">
        <v>1.9</v>
      </c>
      <c r="M338" s="12">
        <v>3.5</v>
      </c>
      <c r="N338" s="12">
        <f t="shared" si="53"/>
        <v>6.6499999999999995</v>
      </c>
    </row>
    <row r="339" spans="1:27" ht="28.5" hidden="1">
      <c r="A339" s="214" t="s">
        <v>534</v>
      </c>
      <c r="B339" s="492"/>
      <c r="C339" s="420" t="s">
        <v>535</v>
      </c>
      <c r="D339" s="387" t="s">
        <v>57</v>
      </c>
      <c r="E339" s="372">
        <v>1</v>
      </c>
      <c r="F339" s="750">
        <v>2616.67</v>
      </c>
      <c r="G339" s="159">
        <f t="shared" si="54"/>
        <v>2616.67</v>
      </c>
      <c r="H339" s="36"/>
      <c r="I339" s="34"/>
      <c r="J339" s="34"/>
      <c r="K339" s="315"/>
    </row>
    <row r="340" spans="1:27" ht="28.5" hidden="1">
      <c r="A340" s="214" t="s">
        <v>532</v>
      </c>
      <c r="B340" s="492"/>
      <c r="C340" s="420" t="s">
        <v>536</v>
      </c>
      <c r="D340" s="387" t="s">
        <v>23</v>
      </c>
      <c r="E340" s="372">
        <v>6.65</v>
      </c>
      <c r="F340" s="750">
        <v>993.16</v>
      </c>
      <c r="G340" s="159">
        <f t="shared" ref="G340:G341" si="55">ROUND(E340*F340,2)</f>
        <v>6604.51</v>
      </c>
      <c r="H340" s="36"/>
      <c r="I340" s="34"/>
      <c r="J340" s="34"/>
      <c r="K340" s="315"/>
    </row>
    <row r="341" spans="1:27" ht="28.5" hidden="1">
      <c r="A341" s="214" t="s">
        <v>534</v>
      </c>
      <c r="B341" s="492"/>
      <c r="C341" s="420" t="s">
        <v>537</v>
      </c>
      <c r="D341" s="387" t="s">
        <v>57</v>
      </c>
      <c r="E341" s="372">
        <v>1</v>
      </c>
      <c r="F341" s="750">
        <v>2616.67</v>
      </c>
      <c r="G341" s="159">
        <f t="shared" si="55"/>
        <v>2616.67</v>
      </c>
      <c r="H341" s="36"/>
      <c r="I341" s="34"/>
      <c r="J341" s="34"/>
      <c r="K341" s="315"/>
    </row>
    <row r="342" spans="1:27" ht="28.5" hidden="1">
      <c r="A342" s="214" t="s">
        <v>442</v>
      </c>
      <c r="B342" s="191"/>
      <c r="C342" s="420" t="s">
        <v>443</v>
      </c>
      <c r="D342" s="387" t="s">
        <v>37</v>
      </c>
      <c r="E342" s="356">
        <v>16.8</v>
      </c>
      <c r="F342" s="750">
        <v>48.27</v>
      </c>
      <c r="G342" s="159">
        <f t="shared" si="54"/>
        <v>810.94</v>
      </c>
      <c r="H342" s="36"/>
      <c r="I342" s="157"/>
      <c r="J342" s="34"/>
      <c r="K342" s="315"/>
      <c r="L342" s="12">
        <v>140</v>
      </c>
      <c r="M342" s="12">
        <v>0.4</v>
      </c>
      <c r="N342" s="12">
        <f t="shared" si="53"/>
        <v>56</v>
      </c>
      <c r="O342" s="12">
        <v>0.3</v>
      </c>
      <c r="P342" s="12">
        <f>N342*O342</f>
        <v>16.8</v>
      </c>
      <c r="U342" s="12">
        <v>15</v>
      </c>
      <c r="V342" s="12">
        <v>22</v>
      </c>
      <c r="W342" s="12">
        <v>25</v>
      </c>
      <c r="X342" s="12">
        <v>21</v>
      </c>
      <c r="Y342" s="12">
        <v>30</v>
      </c>
      <c r="Z342" s="12">
        <v>17</v>
      </c>
      <c r="AA342" s="12">
        <f>SUM(U342:Z342)</f>
        <v>130</v>
      </c>
    </row>
    <row r="343" spans="1:27" ht="15" hidden="1">
      <c r="A343" s="214" t="s">
        <v>444</v>
      </c>
      <c r="B343" s="170"/>
      <c r="C343" s="420" t="s">
        <v>445</v>
      </c>
      <c r="D343" s="158" t="s">
        <v>294</v>
      </c>
      <c r="E343" s="372">
        <v>5.6</v>
      </c>
      <c r="F343" s="750">
        <v>4.91</v>
      </c>
      <c r="G343" s="495">
        <f t="shared" si="54"/>
        <v>27.5</v>
      </c>
      <c r="H343" s="36"/>
      <c r="I343" s="157"/>
      <c r="J343" s="34"/>
      <c r="K343" s="315"/>
      <c r="L343" s="12">
        <v>140</v>
      </c>
      <c r="M343" s="12">
        <v>0.4</v>
      </c>
      <c r="N343" s="12">
        <f t="shared" si="53"/>
        <v>56</v>
      </c>
      <c r="O343" s="12">
        <v>0.1</v>
      </c>
      <c r="P343" s="12">
        <f>N343*O343</f>
        <v>5.6000000000000005</v>
      </c>
    </row>
    <row r="344" spans="1:27" ht="15" hidden="1">
      <c r="A344" s="214" t="s">
        <v>454</v>
      </c>
      <c r="B344" s="191"/>
      <c r="C344" s="420" t="s">
        <v>455</v>
      </c>
      <c r="D344" s="387" t="s">
        <v>37</v>
      </c>
      <c r="E344" s="356">
        <v>2.8</v>
      </c>
      <c r="F344" s="750">
        <v>118.26</v>
      </c>
      <c r="G344" s="159">
        <f t="shared" si="54"/>
        <v>331.13</v>
      </c>
      <c r="H344" s="36"/>
      <c r="I344" s="157"/>
      <c r="J344" s="157"/>
      <c r="K344" s="327"/>
      <c r="L344" s="12">
        <v>140</v>
      </c>
      <c r="M344" s="12">
        <v>0.4</v>
      </c>
      <c r="N344" s="12">
        <f t="shared" si="53"/>
        <v>56</v>
      </c>
      <c r="O344" s="12">
        <v>0.05</v>
      </c>
      <c r="P344" s="12">
        <f>N344*O344</f>
        <v>2.8000000000000003</v>
      </c>
    </row>
    <row r="345" spans="1:27" ht="28.5" hidden="1">
      <c r="A345" s="214" t="s">
        <v>521</v>
      </c>
      <c r="B345" s="194"/>
      <c r="C345" s="420" t="s">
        <v>522</v>
      </c>
      <c r="D345" s="387" t="s">
        <v>20</v>
      </c>
      <c r="E345" s="356">
        <v>308</v>
      </c>
      <c r="F345" s="750">
        <v>56.32</v>
      </c>
      <c r="G345" s="159">
        <f t="shared" si="54"/>
        <v>17346.560000000001</v>
      </c>
      <c r="H345" s="36"/>
      <c r="I345" s="157"/>
      <c r="J345" s="157"/>
      <c r="K345" s="327"/>
      <c r="L345" s="12">
        <v>140</v>
      </c>
      <c r="M345" s="12">
        <v>2.2000000000000002</v>
      </c>
      <c r="N345" s="12">
        <f t="shared" si="53"/>
        <v>308</v>
      </c>
    </row>
    <row r="346" spans="1:27" ht="15" hidden="1">
      <c r="A346" s="214" t="s">
        <v>297</v>
      </c>
      <c r="B346" s="191"/>
      <c r="C346" s="420" t="s">
        <v>298</v>
      </c>
      <c r="D346" s="387" t="s">
        <v>20</v>
      </c>
      <c r="E346" s="356">
        <v>644</v>
      </c>
      <c r="F346" s="750">
        <v>5.45</v>
      </c>
      <c r="G346" s="159">
        <f t="shared" si="54"/>
        <v>3509.8</v>
      </c>
      <c r="H346" s="36"/>
      <c r="I346" s="157"/>
      <c r="J346" s="157"/>
      <c r="K346" s="327"/>
      <c r="L346" s="12">
        <v>140</v>
      </c>
      <c r="M346" s="12">
        <v>2.2000000000000002</v>
      </c>
      <c r="N346" s="12">
        <f t="shared" si="53"/>
        <v>308</v>
      </c>
      <c r="O346" s="12">
        <v>2</v>
      </c>
      <c r="P346" s="12">
        <f>N346*O346</f>
        <v>616</v>
      </c>
      <c r="Q346" s="12">
        <v>0.2</v>
      </c>
      <c r="R346" s="12">
        <f>L346*Q346</f>
        <v>28</v>
      </c>
      <c r="S346" s="12">
        <f>R346+P346</f>
        <v>644</v>
      </c>
    </row>
    <row r="347" spans="1:27" ht="15" hidden="1">
      <c r="A347" s="214" t="s">
        <v>299</v>
      </c>
      <c r="B347" s="191"/>
      <c r="C347" s="420" t="s">
        <v>300</v>
      </c>
      <c r="D347" s="387" t="s">
        <v>20</v>
      </c>
      <c r="E347" s="356">
        <v>644</v>
      </c>
      <c r="F347" s="750">
        <v>20.76</v>
      </c>
      <c r="G347" s="159">
        <f t="shared" si="54"/>
        <v>13369.44</v>
      </c>
      <c r="H347" s="36"/>
      <c r="I347" s="157"/>
      <c r="J347" s="157"/>
      <c r="K347" s="327"/>
    </row>
    <row r="348" spans="1:27" ht="15" hidden="1">
      <c r="A348" s="214" t="s">
        <v>508</v>
      </c>
      <c r="B348" s="386"/>
      <c r="C348" s="420" t="s">
        <v>509</v>
      </c>
      <c r="D348" s="387" t="s">
        <v>20</v>
      </c>
      <c r="E348" s="356">
        <v>644</v>
      </c>
      <c r="F348" s="750">
        <v>22.78</v>
      </c>
      <c r="G348" s="159">
        <f t="shared" ref="G348" si="56">ROUND(E348*F348,2)</f>
        <v>14670.32</v>
      </c>
      <c r="H348" s="36"/>
      <c r="I348" s="157"/>
      <c r="J348" s="157"/>
      <c r="K348" s="327"/>
    </row>
    <row r="349" spans="1:27" ht="15">
      <c r="A349" s="126" t="s">
        <v>538</v>
      </c>
      <c r="B349" s="127" t="s">
        <v>539</v>
      </c>
      <c r="C349" s="128"/>
      <c r="D349" s="129" t="s">
        <v>15</v>
      </c>
      <c r="E349" s="130"/>
      <c r="F349" s="153"/>
      <c r="G349" s="218"/>
      <c r="H349" s="237"/>
      <c r="I349" s="165"/>
      <c r="J349" s="34"/>
      <c r="K349" s="315"/>
    </row>
    <row r="350" spans="1:27" customFormat="1" ht="15.75">
      <c r="A350" s="357" t="s">
        <v>540</v>
      </c>
      <c r="B350" s="358" t="s">
        <v>435</v>
      </c>
      <c r="C350" s="358"/>
      <c r="D350" s="358" t="s">
        <v>15</v>
      </c>
      <c r="E350" s="358"/>
      <c r="F350" s="358"/>
      <c r="G350" s="358"/>
      <c r="H350" s="359"/>
    </row>
    <row r="351" spans="1:27" customFormat="1" ht="15.75" hidden="1">
      <c r="A351" s="481" t="s">
        <v>436</v>
      </c>
      <c r="B351" s="482"/>
      <c r="C351" s="483" t="s">
        <v>437</v>
      </c>
      <c r="D351" s="484" t="s">
        <v>20</v>
      </c>
      <c r="E351" s="370">
        <v>160</v>
      </c>
      <c r="F351" s="750">
        <v>10.23</v>
      </c>
      <c r="G351" s="485">
        <f>F351*E351</f>
        <v>1636.8000000000002</v>
      </c>
    </row>
    <row r="352" spans="1:27" customFormat="1" ht="28.5" hidden="1">
      <c r="A352" s="481" t="s">
        <v>541</v>
      </c>
      <c r="B352" s="482"/>
      <c r="C352" s="483" t="s">
        <v>542</v>
      </c>
      <c r="D352" s="484" t="s">
        <v>294</v>
      </c>
      <c r="E352" s="370">
        <v>78.900000000000006</v>
      </c>
      <c r="F352" s="750">
        <v>10.02</v>
      </c>
      <c r="G352" s="485">
        <f>F352*E352</f>
        <v>790.57799999999997</v>
      </c>
      <c r="H352" s="767"/>
    </row>
    <row r="353" spans="1:8" customFormat="1" ht="15.75" hidden="1">
      <c r="A353" s="481" t="s">
        <v>438</v>
      </c>
      <c r="B353" s="482"/>
      <c r="C353" s="483" t="s">
        <v>439</v>
      </c>
      <c r="D353" s="484" t="s">
        <v>294</v>
      </c>
      <c r="E353" s="370">
        <v>78.900000000000006</v>
      </c>
      <c r="F353" s="750">
        <v>3.66</v>
      </c>
      <c r="G353" s="485">
        <f>F353*E353</f>
        <v>288.77400000000006</v>
      </c>
      <c r="H353" s="767"/>
    </row>
    <row r="354" spans="1:8" customFormat="1" ht="15.75">
      <c r="A354" s="357" t="s">
        <v>543</v>
      </c>
      <c r="B354" s="358" t="s">
        <v>441</v>
      </c>
      <c r="C354" s="358"/>
      <c r="D354" s="358" t="s">
        <v>15</v>
      </c>
      <c r="E354" s="358"/>
      <c r="F354" s="358"/>
      <c r="G354" s="358"/>
      <c r="H354" s="359"/>
    </row>
    <row r="355" spans="1:8" customFormat="1" ht="28.5" hidden="1">
      <c r="A355" s="339" t="s">
        <v>442</v>
      </c>
      <c r="B355" s="486"/>
      <c r="C355" s="487" t="s">
        <v>443</v>
      </c>
      <c r="D355" s="488" t="s">
        <v>294</v>
      </c>
      <c r="E355" s="370">
        <v>48.35</v>
      </c>
      <c r="F355" s="750">
        <v>48.27</v>
      </c>
      <c r="G355" s="489">
        <f>F355*E355</f>
        <v>2333.8545000000004</v>
      </c>
    </row>
    <row r="356" spans="1:8" customFormat="1" ht="15.75" hidden="1">
      <c r="A356" s="339" t="s">
        <v>444</v>
      </c>
      <c r="B356" s="486"/>
      <c r="C356" s="487" t="s">
        <v>445</v>
      </c>
      <c r="D356" s="488" t="s">
        <v>294</v>
      </c>
      <c r="E356" s="370">
        <v>24.13</v>
      </c>
      <c r="F356" s="750">
        <v>4.91</v>
      </c>
      <c r="G356" s="489">
        <f>F356*E356</f>
        <v>118.4783</v>
      </c>
    </row>
    <row r="357" spans="1:8" customFormat="1" ht="15.75" hidden="1">
      <c r="A357" s="339" t="s">
        <v>446</v>
      </c>
      <c r="B357" s="486"/>
      <c r="C357" s="487" t="s">
        <v>447</v>
      </c>
      <c r="D357" s="488" t="s">
        <v>20</v>
      </c>
      <c r="E357" s="370">
        <v>77.959999999999994</v>
      </c>
      <c r="F357" s="750">
        <v>69.25</v>
      </c>
      <c r="G357" s="489">
        <f t="shared" ref="G357:G366" si="57">F357*E357</f>
        <v>5398.73</v>
      </c>
    </row>
    <row r="358" spans="1:8" customFormat="1" ht="15.75" hidden="1">
      <c r="A358" s="339" t="s">
        <v>448</v>
      </c>
      <c r="B358" s="486"/>
      <c r="C358" s="487" t="s">
        <v>449</v>
      </c>
      <c r="D358" s="488" t="s">
        <v>379</v>
      </c>
      <c r="E358" s="370">
        <v>2469.5300000000002</v>
      </c>
      <c r="F358" s="750">
        <v>8.11</v>
      </c>
      <c r="G358" s="489">
        <f t="shared" si="57"/>
        <v>20027.888299999999</v>
      </c>
    </row>
    <row r="359" spans="1:8" customFormat="1" ht="15.75" hidden="1">
      <c r="A359" s="496" t="s">
        <v>450</v>
      </c>
      <c r="B359" s="486"/>
      <c r="C359" s="386" t="s">
        <v>451</v>
      </c>
      <c r="D359" s="488" t="s">
        <v>31</v>
      </c>
      <c r="E359" s="370">
        <v>16</v>
      </c>
      <c r="F359" s="751">
        <v>90.57</v>
      </c>
      <c r="G359" s="489">
        <f t="shared" si="57"/>
        <v>1449.12</v>
      </c>
      <c r="H359" s="517"/>
    </row>
    <row r="360" spans="1:8" customFormat="1" ht="15.75" hidden="1">
      <c r="A360" s="491" t="s">
        <v>158</v>
      </c>
      <c r="B360" s="492"/>
      <c r="C360" s="386" t="s">
        <v>159</v>
      </c>
      <c r="D360" s="488" t="s">
        <v>294</v>
      </c>
      <c r="E360" s="370">
        <v>28</v>
      </c>
      <c r="F360" s="750">
        <v>345.24</v>
      </c>
      <c r="G360" s="489">
        <f t="shared" si="57"/>
        <v>9666.7200000000012</v>
      </c>
      <c r="H360" s="767"/>
    </row>
    <row r="361" spans="1:8" customFormat="1" ht="15.75" hidden="1">
      <c r="A361" s="339" t="s">
        <v>452</v>
      </c>
      <c r="B361" s="486"/>
      <c r="C361" s="487" t="s">
        <v>453</v>
      </c>
      <c r="D361" s="488" t="s">
        <v>294</v>
      </c>
      <c r="E361" s="370">
        <v>28</v>
      </c>
      <c r="F361" s="750">
        <v>135.69999999999999</v>
      </c>
      <c r="G361" s="489">
        <f t="shared" si="57"/>
        <v>3799.5999999999995</v>
      </c>
      <c r="H361" s="767"/>
    </row>
    <row r="362" spans="1:8" customFormat="1" ht="15.75" hidden="1">
      <c r="A362" s="339" t="s">
        <v>454</v>
      </c>
      <c r="B362" s="486"/>
      <c r="C362" s="487" t="s">
        <v>455</v>
      </c>
      <c r="D362" s="488" t="s">
        <v>294</v>
      </c>
      <c r="E362" s="370">
        <v>1.5</v>
      </c>
      <c r="F362" s="750">
        <v>135.69999999999999</v>
      </c>
      <c r="G362" s="489">
        <f t="shared" si="57"/>
        <v>203.54999999999998</v>
      </c>
      <c r="H362" s="767"/>
    </row>
    <row r="363" spans="1:8" customFormat="1" ht="28.5" hidden="1">
      <c r="A363" s="339" t="s">
        <v>456</v>
      </c>
      <c r="B363" s="486"/>
      <c r="C363" s="487" t="s">
        <v>457</v>
      </c>
      <c r="D363" s="488" t="s">
        <v>294</v>
      </c>
      <c r="E363" s="370">
        <v>1.5</v>
      </c>
      <c r="F363" s="750">
        <v>67.849999999999994</v>
      </c>
      <c r="G363" s="489">
        <f t="shared" si="57"/>
        <v>101.77499999999999</v>
      </c>
      <c r="H363" s="767"/>
    </row>
    <row r="364" spans="1:8" customFormat="1" ht="28.5" hidden="1">
      <c r="A364" s="339" t="s">
        <v>394</v>
      </c>
      <c r="B364" s="486"/>
      <c r="C364" s="487" t="s">
        <v>395</v>
      </c>
      <c r="D364" s="488" t="s">
        <v>23</v>
      </c>
      <c r="E364" s="370">
        <v>42.88</v>
      </c>
      <c r="F364" s="750">
        <v>59.34</v>
      </c>
      <c r="G364" s="489">
        <f t="shared" si="57"/>
        <v>2544.4992000000002</v>
      </c>
      <c r="H364" s="403"/>
    </row>
    <row r="365" spans="1:8" customFormat="1" ht="15.75" hidden="1">
      <c r="A365" s="493" t="s">
        <v>151</v>
      </c>
      <c r="B365" s="170"/>
      <c r="C365" s="168" t="s">
        <v>458</v>
      </c>
      <c r="D365" s="158" t="s">
        <v>153</v>
      </c>
      <c r="E365" s="346">
        <v>106.66</v>
      </c>
      <c r="F365" s="750">
        <v>7.98</v>
      </c>
      <c r="G365" s="489">
        <f t="shared" si="57"/>
        <v>851.14679999999998</v>
      </c>
      <c r="H365" s="403"/>
    </row>
    <row r="366" spans="1:8" customFormat="1" ht="15.75" hidden="1">
      <c r="A366" s="339" t="s">
        <v>459</v>
      </c>
      <c r="B366" s="486"/>
      <c r="C366" s="487" t="s">
        <v>460</v>
      </c>
      <c r="D366" s="488" t="s">
        <v>294</v>
      </c>
      <c r="E366" s="370">
        <v>16</v>
      </c>
      <c r="F366" s="750">
        <v>308.25</v>
      </c>
      <c r="G366" s="489">
        <f t="shared" si="57"/>
        <v>4932</v>
      </c>
      <c r="H366" s="403"/>
    </row>
    <row r="367" spans="1:8" customFormat="1" ht="15.75">
      <c r="A367" s="357" t="s">
        <v>544</v>
      </c>
      <c r="B367" s="358" t="s">
        <v>462</v>
      </c>
      <c r="C367" s="358"/>
      <c r="D367" s="358" t="s">
        <v>15</v>
      </c>
      <c r="E367" s="358"/>
      <c r="F367" s="358"/>
      <c r="G367" s="358"/>
      <c r="H367" s="359"/>
    </row>
    <row r="368" spans="1:8" customFormat="1" ht="28.5" hidden="1">
      <c r="A368" s="214" t="s">
        <v>463</v>
      </c>
      <c r="B368" s="170"/>
      <c r="C368" s="421" t="s">
        <v>464</v>
      </c>
      <c r="D368" s="158" t="s">
        <v>153</v>
      </c>
      <c r="E368" s="370">
        <v>4699.8</v>
      </c>
      <c r="F368" s="750">
        <v>14.71</v>
      </c>
      <c r="G368" s="494">
        <f t="shared" ref="G368:G373" si="58">E368*F368</f>
        <v>69134.058000000005</v>
      </c>
    </row>
    <row r="369" spans="1:16" customFormat="1" ht="29.25" hidden="1">
      <c r="A369" s="493" t="s">
        <v>465</v>
      </c>
      <c r="B369" s="170"/>
      <c r="C369" s="168" t="s">
        <v>545</v>
      </c>
      <c r="D369" s="158" t="s">
        <v>23</v>
      </c>
      <c r="E369" s="370">
        <v>160</v>
      </c>
      <c r="F369" s="750">
        <v>139.41999999999999</v>
      </c>
      <c r="G369" s="494">
        <f t="shared" si="58"/>
        <v>22307.199999999997</v>
      </c>
    </row>
    <row r="370" spans="1:16" customFormat="1" ht="15.75" hidden="1">
      <c r="A370" s="493" t="s">
        <v>391</v>
      </c>
      <c r="B370" s="492"/>
      <c r="C370" s="168" t="s">
        <v>546</v>
      </c>
      <c r="D370" s="158" t="s">
        <v>37</v>
      </c>
      <c r="E370" s="370">
        <v>8</v>
      </c>
      <c r="F370" s="750">
        <v>591.54</v>
      </c>
      <c r="G370" s="494">
        <f>E370*F370</f>
        <v>4732.32</v>
      </c>
      <c r="L370">
        <v>160</v>
      </c>
      <c r="M370">
        <v>0.05</v>
      </c>
      <c r="N370">
        <f>L370*M370</f>
        <v>8</v>
      </c>
    </row>
    <row r="371" spans="1:16" customFormat="1" ht="15.75" hidden="1">
      <c r="A371" s="493" t="s">
        <v>151</v>
      </c>
      <c r="B371" s="170"/>
      <c r="C371" s="168" t="s">
        <v>152</v>
      </c>
      <c r="D371" s="158" t="s">
        <v>153</v>
      </c>
      <c r="E371" s="370">
        <v>160.66</v>
      </c>
      <c r="F371" s="750">
        <v>7.98</v>
      </c>
      <c r="G371" s="494">
        <f t="shared" si="58"/>
        <v>1282.0668000000001</v>
      </c>
    </row>
    <row r="372" spans="1:16" customFormat="1" ht="15.75" hidden="1">
      <c r="A372" s="339" t="s">
        <v>448</v>
      </c>
      <c r="B372" s="486"/>
      <c r="C372" s="487" t="s">
        <v>449</v>
      </c>
      <c r="D372" s="488" t="s">
        <v>379</v>
      </c>
      <c r="E372" s="370">
        <v>83.25</v>
      </c>
      <c r="F372" s="750">
        <v>8.11</v>
      </c>
      <c r="G372" s="489">
        <f t="shared" ref="G372" si="59">F372*E372</f>
        <v>675.15749999999991</v>
      </c>
    </row>
    <row r="373" spans="1:16" customFormat="1" ht="15.75" hidden="1">
      <c r="A373" s="493" t="s">
        <v>467</v>
      </c>
      <c r="B373" s="170"/>
      <c r="C373" s="168" t="s">
        <v>468</v>
      </c>
      <c r="D373" s="158" t="s">
        <v>23</v>
      </c>
      <c r="E373" s="370">
        <v>21.23</v>
      </c>
      <c r="F373" s="750">
        <v>150.62</v>
      </c>
      <c r="G373" s="494">
        <f t="shared" si="58"/>
        <v>3197.6626000000001</v>
      </c>
    </row>
    <row r="374" spans="1:16" customFormat="1" ht="15.75" hidden="1">
      <c r="A374" s="228" t="s">
        <v>158</v>
      </c>
      <c r="B374" s="404"/>
      <c r="C374" s="242" t="s">
        <v>547</v>
      </c>
      <c r="D374" s="243" t="s">
        <v>37</v>
      </c>
      <c r="E374" s="370">
        <v>32</v>
      </c>
      <c r="F374" s="750">
        <v>345.24</v>
      </c>
      <c r="G374" s="245">
        <f t="shared" ref="G374" si="60">E374*F374</f>
        <v>11047.68</v>
      </c>
    </row>
    <row r="375" spans="1:16" ht="15">
      <c r="A375" s="357" t="s">
        <v>548</v>
      </c>
      <c r="B375" s="358" t="s">
        <v>472</v>
      </c>
      <c r="C375" s="358"/>
      <c r="D375" s="358" t="s">
        <v>15</v>
      </c>
      <c r="E375" s="358"/>
      <c r="F375" s="358"/>
      <c r="G375" s="358"/>
      <c r="H375" s="39"/>
      <c r="I375" s="137"/>
      <c r="J375" s="137"/>
      <c r="K375" s="322"/>
      <c r="P375" s="12" t="s">
        <v>473</v>
      </c>
    </row>
    <row r="376" spans="1:16" ht="15.75" hidden="1">
      <c r="A376" s="491" t="s">
        <v>386</v>
      </c>
      <c r="B376" s="492"/>
      <c r="C376" s="511" t="s">
        <v>549</v>
      </c>
      <c r="D376" s="512" t="s">
        <v>20</v>
      </c>
      <c r="E376" s="370">
        <v>160</v>
      </c>
      <c r="F376" s="750">
        <v>18.420000000000002</v>
      </c>
      <c r="G376" s="513">
        <f t="shared" ref="G376" si="61">+E376*F376</f>
        <v>2947.2000000000003</v>
      </c>
      <c r="H376"/>
      <c r="I376" s="137"/>
      <c r="J376" s="137"/>
      <c r="K376" s="410"/>
    </row>
    <row r="377" spans="1:16" customFormat="1" ht="29.25" hidden="1">
      <c r="A377" s="491" t="s">
        <v>474</v>
      </c>
      <c r="B377" s="514"/>
      <c r="C377" s="511" t="s">
        <v>475</v>
      </c>
      <c r="D377" s="158" t="s">
        <v>23</v>
      </c>
      <c r="E377" s="370">
        <v>160</v>
      </c>
      <c r="F377" s="750">
        <v>58.51</v>
      </c>
      <c r="G377" s="494">
        <f>E377*F377</f>
        <v>9361.6</v>
      </c>
    </row>
    <row r="378" spans="1:16" ht="15">
      <c r="A378" s="357" t="s">
        <v>550</v>
      </c>
      <c r="B378" s="358" t="s">
        <v>551</v>
      </c>
      <c r="C378" s="358"/>
      <c r="D378" s="358" t="s">
        <v>15</v>
      </c>
      <c r="E378" s="358"/>
      <c r="F378" s="358"/>
      <c r="G378" s="358"/>
      <c r="H378" s="39"/>
      <c r="I378" s="137"/>
      <c r="J378" s="137"/>
      <c r="K378" s="322"/>
      <c r="P378" s="12" t="s">
        <v>473</v>
      </c>
    </row>
    <row r="379" spans="1:16" ht="28.5" hidden="1">
      <c r="A379" s="481" t="s">
        <v>478</v>
      </c>
      <c r="B379" s="482"/>
      <c r="C379" s="483" t="s">
        <v>479</v>
      </c>
      <c r="D379" s="484" t="s">
        <v>20</v>
      </c>
      <c r="E379" s="370">
        <v>210</v>
      </c>
      <c r="F379" s="750">
        <v>67.64</v>
      </c>
      <c r="G379" s="485">
        <f>F379*E379</f>
        <v>14204.4</v>
      </c>
      <c r="H379"/>
      <c r="I379" s="137"/>
      <c r="J379" s="137"/>
      <c r="K379" s="410"/>
    </row>
    <row r="380" spans="1:16" customFormat="1" ht="15.75" hidden="1">
      <c r="A380" s="481" t="s">
        <v>292</v>
      </c>
      <c r="B380" s="482"/>
      <c r="C380" s="483" t="s">
        <v>293</v>
      </c>
      <c r="D380" s="484" t="s">
        <v>294</v>
      </c>
      <c r="E380" s="370">
        <v>1.2</v>
      </c>
      <c r="F380" s="750">
        <v>1343.15</v>
      </c>
      <c r="G380" s="485">
        <f t="shared" ref="G380:G383" si="62">F380*E380</f>
        <v>1611.78</v>
      </c>
    </row>
    <row r="381" spans="1:16" customFormat="1" ht="15.75" hidden="1">
      <c r="A381" s="481" t="s">
        <v>297</v>
      </c>
      <c r="B381" s="515"/>
      <c r="C381" s="516" t="s">
        <v>298</v>
      </c>
      <c r="D381" s="484" t="s">
        <v>23</v>
      </c>
      <c r="E381" s="370">
        <v>570</v>
      </c>
      <c r="F381" s="750">
        <v>5.45</v>
      </c>
      <c r="G381" s="485">
        <f t="shared" si="62"/>
        <v>3106.5</v>
      </c>
    </row>
    <row r="382" spans="1:16" customFormat="1" ht="15.75" hidden="1">
      <c r="A382" s="481" t="s">
        <v>299</v>
      </c>
      <c r="B382" s="482"/>
      <c r="C382" s="483" t="s">
        <v>480</v>
      </c>
      <c r="D382" s="484" t="s">
        <v>23</v>
      </c>
      <c r="E382" s="370">
        <v>570</v>
      </c>
      <c r="F382" s="750">
        <v>20.76</v>
      </c>
      <c r="G382" s="485">
        <f t="shared" si="62"/>
        <v>11833.2</v>
      </c>
    </row>
    <row r="383" spans="1:16" customFormat="1" ht="15.75" hidden="1">
      <c r="A383" s="481" t="s">
        <v>481</v>
      </c>
      <c r="B383" s="492"/>
      <c r="C383" s="483" t="s">
        <v>482</v>
      </c>
      <c r="D383" s="484" t="s">
        <v>23</v>
      </c>
      <c r="E383" s="370">
        <v>570</v>
      </c>
      <c r="F383" s="750">
        <v>10.27</v>
      </c>
      <c r="G383" s="485">
        <f t="shared" si="62"/>
        <v>5853.9</v>
      </c>
    </row>
    <row r="384" spans="1:16" ht="15">
      <c r="A384" s="24" t="s">
        <v>552</v>
      </c>
      <c r="B384" s="25" t="s">
        <v>553</v>
      </c>
      <c r="C384" s="25"/>
      <c r="D384" s="27"/>
      <c r="E384" s="205"/>
      <c r="F384" s="29"/>
      <c r="G384" s="216"/>
      <c r="H384" s="233"/>
      <c r="I384" s="202"/>
      <c r="J384" s="34"/>
      <c r="K384" s="315"/>
    </row>
    <row r="385" spans="1:11" ht="18" customHeight="1">
      <c r="A385" s="138" t="s">
        <v>554</v>
      </c>
      <c r="B385" s="38" t="s">
        <v>555</v>
      </c>
      <c r="C385" s="38"/>
      <c r="D385" s="161" t="s">
        <v>15</v>
      </c>
      <c r="E385" s="207"/>
      <c r="F385" s="163"/>
      <c r="G385" s="163"/>
      <c r="H385" s="39"/>
      <c r="I385" s="34"/>
      <c r="J385" s="23"/>
      <c r="K385" s="314"/>
    </row>
    <row r="386" spans="1:11" ht="29.25" hidden="1">
      <c r="A386" s="339" t="s">
        <v>556</v>
      </c>
      <c r="B386" s="517"/>
      <c r="C386" s="168" t="s">
        <v>557</v>
      </c>
      <c r="D386" s="158" t="s">
        <v>31</v>
      </c>
      <c r="E386" s="346">
        <v>284.02</v>
      </c>
      <c r="F386" s="750">
        <v>24.82</v>
      </c>
      <c r="G386" s="494">
        <f t="shared" ref="G386:G418" si="63">ROUND(E386*F386,2)</f>
        <v>7049.38</v>
      </c>
      <c r="H386" s="36"/>
      <c r="I386" s="249"/>
      <c r="J386" s="250"/>
      <c r="K386" s="315"/>
    </row>
    <row r="387" spans="1:11" ht="29.25" hidden="1">
      <c r="A387" s="339" t="s">
        <v>558</v>
      </c>
      <c r="B387" s="517"/>
      <c r="C387" s="168" t="s">
        <v>559</v>
      </c>
      <c r="D387" s="158" t="s">
        <v>31</v>
      </c>
      <c r="E387" s="346">
        <v>498.52</v>
      </c>
      <c r="F387" s="750">
        <v>30.55</v>
      </c>
      <c r="G387" s="494">
        <f t="shared" si="63"/>
        <v>15229.79</v>
      </c>
      <c r="H387" s="36"/>
      <c r="I387" s="249"/>
      <c r="J387" s="250"/>
      <c r="K387" s="315"/>
    </row>
    <row r="388" spans="1:11" ht="29.25" hidden="1">
      <c r="A388" s="339" t="s">
        <v>560</v>
      </c>
      <c r="B388" s="517"/>
      <c r="C388" s="168" t="s">
        <v>561</v>
      </c>
      <c r="D388" s="158" t="s">
        <v>31</v>
      </c>
      <c r="E388" s="346">
        <v>148</v>
      </c>
      <c r="F388" s="750">
        <v>35.229999999999997</v>
      </c>
      <c r="G388" s="494">
        <f t="shared" si="63"/>
        <v>5214.04</v>
      </c>
      <c r="H388" s="36"/>
      <c r="I388" s="249"/>
      <c r="J388" s="250"/>
      <c r="K388" s="316"/>
    </row>
    <row r="389" spans="1:11" ht="29.25" hidden="1">
      <c r="A389" s="339" t="s">
        <v>562</v>
      </c>
      <c r="B389" s="517"/>
      <c r="C389" s="168" t="s">
        <v>563</v>
      </c>
      <c r="D389" s="158" t="s">
        <v>31</v>
      </c>
      <c r="E389" s="346">
        <v>225</v>
      </c>
      <c r="F389" s="750">
        <v>40.409999999999997</v>
      </c>
      <c r="G389" s="494">
        <f t="shared" si="63"/>
        <v>9092.25</v>
      </c>
      <c r="H389" s="36"/>
      <c r="I389" s="249"/>
      <c r="J389" s="250"/>
      <c r="K389" s="316"/>
    </row>
    <row r="390" spans="1:11" ht="29.25" hidden="1">
      <c r="A390" s="339" t="s">
        <v>564</v>
      </c>
      <c r="B390" s="517"/>
      <c r="C390" s="168" t="s">
        <v>565</v>
      </c>
      <c r="D390" s="158" t="s">
        <v>62</v>
      </c>
      <c r="E390" s="346">
        <v>22</v>
      </c>
      <c r="F390" s="750">
        <v>79.3</v>
      </c>
      <c r="G390" s="494">
        <f t="shared" si="63"/>
        <v>1744.6</v>
      </c>
      <c r="H390" s="36"/>
      <c r="I390" s="249"/>
      <c r="J390" s="250"/>
      <c r="K390" s="316"/>
    </row>
    <row r="391" spans="1:11" ht="29.25" hidden="1">
      <c r="A391" s="339" t="s">
        <v>566</v>
      </c>
      <c r="B391" s="517"/>
      <c r="C391" s="168" t="s">
        <v>567</v>
      </c>
      <c r="D391" s="158" t="s">
        <v>62</v>
      </c>
      <c r="E391" s="346">
        <v>26</v>
      </c>
      <c r="F391" s="750">
        <v>93.98</v>
      </c>
      <c r="G391" s="494">
        <f t="shared" si="63"/>
        <v>2443.48</v>
      </c>
      <c r="H391" s="36"/>
      <c r="I391" s="249"/>
      <c r="J391" s="250"/>
      <c r="K391" s="316"/>
    </row>
    <row r="392" spans="1:11" ht="29.25" hidden="1">
      <c r="A392" s="339" t="s">
        <v>568</v>
      </c>
      <c r="B392" s="517"/>
      <c r="C392" s="168" t="s">
        <v>569</v>
      </c>
      <c r="D392" s="158" t="s">
        <v>62</v>
      </c>
      <c r="E392" s="346">
        <v>6</v>
      </c>
      <c r="F392" s="750">
        <v>115.89</v>
      </c>
      <c r="G392" s="494">
        <f t="shared" si="63"/>
        <v>695.34</v>
      </c>
      <c r="H392" s="36"/>
      <c r="I392" s="249"/>
      <c r="J392" s="250"/>
      <c r="K392" s="316"/>
    </row>
    <row r="393" spans="1:11" ht="29.25" hidden="1">
      <c r="A393" s="339" t="s">
        <v>570</v>
      </c>
      <c r="B393" s="517"/>
      <c r="C393" s="168" t="s">
        <v>571</v>
      </c>
      <c r="D393" s="158" t="s">
        <v>62</v>
      </c>
      <c r="E393" s="346">
        <v>2</v>
      </c>
      <c r="F393" s="750">
        <v>124.08</v>
      </c>
      <c r="G393" s="494">
        <f t="shared" si="63"/>
        <v>248.16</v>
      </c>
      <c r="H393" s="36"/>
      <c r="I393" s="249"/>
      <c r="J393" s="250"/>
      <c r="K393" s="316"/>
    </row>
    <row r="394" spans="1:11" ht="28.5" hidden="1">
      <c r="A394" s="214" t="s">
        <v>572</v>
      </c>
      <c r="B394" s="191"/>
      <c r="C394" s="386" t="s">
        <v>573</v>
      </c>
      <c r="D394" s="158" t="s">
        <v>31</v>
      </c>
      <c r="E394" s="346">
        <v>1</v>
      </c>
      <c r="F394" s="750">
        <v>800.66</v>
      </c>
      <c r="G394" s="159">
        <f t="shared" si="63"/>
        <v>800.66</v>
      </c>
      <c r="H394" s="36"/>
      <c r="I394" s="249"/>
      <c r="J394" s="250"/>
      <c r="K394" s="316"/>
    </row>
    <row r="395" spans="1:11" ht="15.75" hidden="1">
      <c r="A395" s="339" t="s">
        <v>574</v>
      </c>
      <c r="B395" s="517"/>
      <c r="C395" s="168" t="s">
        <v>575</v>
      </c>
      <c r="D395" s="158" t="s">
        <v>62</v>
      </c>
      <c r="E395" s="346">
        <v>1</v>
      </c>
      <c r="F395" s="750">
        <v>831.52</v>
      </c>
      <c r="G395" s="494">
        <f t="shared" si="63"/>
        <v>831.52</v>
      </c>
      <c r="H395" s="36"/>
      <c r="I395" s="249"/>
      <c r="J395" s="250"/>
      <c r="K395" s="316"/>
    </row>
    <row r="396" spans="1:11" ht="29.25" hidden="1">
      <c r="A396" s="339" t="s">
        <v>576</v>
      </c>
      <c r="B396" s="517"/>
      <c r="C396" s="168" t="s">
        <v>577</v>
      </c>
      <c r="D396" s="158" t="s">
        <v>62</v>
      </c>
      <c r="E396" s="346">
        <v>2</v>
      </c>
      <c r="F396" s="750">
        <v>56.19</v>
      </c>
      <c r="G396" s="494">
        <f t="shared" si="63"/>
        <v>112.38</v>
      </c>
      <c r="H396" s="36"/>
      <c r="I396" s="249"/>
      <c r="J396" s="250"/>
      <c r="K396" s="316"/>
    </row>
    <row r="397" spans="1:11" ht="29.25" hidden="1">
      <c r="A397" s="339" t="s">
        <v>578</v>
      </c>
      <c r="B397" s="517"/>
      <c r="C397" s="168" t="s">
        <v>579</v>
      </c>
      <c r="D397" s="158" t="s">
        <v>62</v>
      </c>
      <c r="E397" s="346">
        <v>2</v>
      </c>
      <c r="F397" s="750">
        <v>83.24</v>
      </c>
      <c r="G397" s="494">
        <f t="shared" si="63"/>
        <v>166.48</v>
      </c>
      <c r="H397" s="36"/>
      <c r="I397" s="36"/>
      <c r="J397" s="36"/>
      <c r="K397" s="316"/>
    </row>
    <row r="398" spans="1:11" ht="15">
      <c r="A398" s="138" t="s">
        <v>580</v>
      </c>
      <c r="B398" s="38" t="s">
        <v>581</v>
      </c>
      <c r="C398" s="38"/>
      <c r="D398" s="161" t="s">
        <v>15</v>
      </c>
      <c r="E398" s="207"/>
      <c r="F398" s="163"/>
      <c r="G398" s="163"/>
      <c r="H398" s="39"/>
      <c r="I398" s="36"/>
      <c r="J398" s="36"/>
      <c r="K398" s="316"/>
    </row>
    <row r="399" spans="1:11" ht="29.25" hidden="1">
      <c r="A399" s="339" t="s">
        <v>582</v>
      </c>
      <c r="B399" s="517"/>
      <c r="C399" s="168" t="s">
        <v>583</v>
      </c>
      <c r="D399" s="158" t="s">
        <v>31</v>
      </c>
      <c r="E399" s="356">
        <v>387.42</v>
      </c>
      <c r="F399" s="750">
        <v>35.68</v>
      </c>
      <c r="G399" s="494">
        <f t="shared" si="63"/>
        <v>13823.15</v>
      </c>
      <c r="H399" s="36"/>
      <c r="I399" s="36"/>
      <c r="J399" s="36"/>
      <c r="K399" s="316"/>
    </row>
    <row r="400" spans="1:11" ht="30" hidden="1" customHeight="1">
      <c r="A400" s="339" t="s">
        <v>584</v>
      </c>
      <c r="B400" s="517"/>
      <c r="C400" s="168" t="s">
        <v>585</v>
      </c>
      <c r="D400" s="158" t="s">
        <v>31</v>
      </c>
      <c r="E400" s="356">
        <v>187.85</v>
      </c>
      <c r="F400" s="750">
        <v>55.33</v>
      </c>
      <c r="G400" s="494">
        <f t="shared" si="63"/>
        <v>10393.74</v>
      </c>
      <c r="H400" s="36"/>
      <c r="I400" s="36"/>
      <c r="J400" s="36"/>
      <c r="K400" s="316"/>
    </row>
    <row r="401" spans="1:20" ht="29.25" hidden="1">
      <c r="A401" s="339" t="s">
        <v>586</v>
      </c>
      <c r="B401" s="517"/>
      <c r="C401" s="168" t="s">
        <v>587</v>
      </c>
      <c r="D401" s="158" t="s">
        <v>31</v>
      </c>
      <c r="E401" s="356">
        <v>316.13</v>
      </c>
      <c r="F401" s="750">
        <v>62.12</v>
      </c>
      <c r="G401" s="494">
        <f t="shared" si="63"/>
        <v>19638</v>
      </c>
      <c r="H401" s="36"/>
      <c r="I401" s="36"/>
      <c r="J401" s="36"/>
      <c r="K401" s="316"/>
    </row>
    <row r="402" spans="1:20" ht="29.25" hidden="1">
      <c r="A402" s="518" t="s">
        <v>588</v>
      </c>
      <c r="B402" s="519"/>
      <c r="C402" s="520" t="s">
        <v>589</v>
      </c>
      <c r="D402" s="521" t="s">
        <v>31</v>
      </c>
      <c r="E402" s="356">
        <v>112</v>
      </c>
      <c r="F402" s="750">
        <v>104.82</v>
      </c>
      <c r="G402" s="522">
        <f t="shared" si="63"/>
        <v>11739.84</v>
      </c>
      <c r="H402" s="36"/>
      <c r="I402" s="23"/>
      <c r="J402" s="23"/>
      <c r="K402" s="314"/>
    </row>
    <row r="403" spans="1:20" ht="15.75" hidden="1">
      <c r="A403" s="339" t="s">
        <v>590</v>
      </c>
      <c r="B403" s="517"/>
      <c r="C403" s="168" t="s">
        <v>591</v>
      </c>
      <c r="D403" s="158" t="s">
        <v>62</v>
      </c>
      <c r="E403" s="356">
        <v>42</v>
      </c>
      <c r="F403" s="750">
        <v>62.33</v>
      </c>
      <c r="G403" s="494">
        <f t="shared" si="63"/>
        <v>2617.86</v>
      </c>
      <c r="H403" s="36"/>
      <c r="I403" s="36"/>
      <c r="J403" s="36"/>
      <c r="K403" s="316"/>
    </row>
    <row r="404" spans="1:20" ht="15.75" hidden="1">
      <c r="A404" s="339" t="s">
        <v>592</v>
      </c>
      <c r="B404" s="517"/>
      <c r="C404" s="168" t="s">
        <v>593</v>
      </c>
      <c r="D404" s="158" t="s">
        <v>62</v>
      </c>
      <c r="E404" s="356">
        <v>6</v>
      </c>
      <c r="F404" s="750">
        <v>59.86</v>
      </c>
      <c r="G404" s="494">
        <f t="shared" si="63"/>
        <v>359.16</v>
      </c>
      <c r="H404" s="36"/>
      <c r="I404" s="36"/>
      <c r="J404" s="36"/>
      <c r="K404" s="316"/>
    </row>
    <row r="405" spans="1:20" ht="17.100000000000001" customHeight="1">
      <c r="A405" s="138" t="s">
        <v>594</v>
      </c>
      <c r="B405" s="38" t="s">
        <v>595</v>
      </c>
      <c r="C405" s="38"/>
      <c r="D405" s="161" t="s">
        <v>15</v>
      </c>
      <c r="E405" s="207"/>
      <c r="F405" s="163"/>
      <c r="G405" s="163"/>
      <c r="H405" s="39"/>
      <c r="I405" s="36"/>
      <c r="J405" s="36"/>
      <c r="K405" s="316"/>
    </row>
    <row r="406" spans="1:20" ht="15.75" hidden="1">
      <c r="A406" s="339" t="s">
        <v>596</v>
      </c>
      <c r="B406" s="517"/>
      <c r="C406" s="168" t="s">
        <v>597</v>
      </c>
      <c r="D406" s="158" t="s">
        <v>62</v>
      </c>
      <c r="E406" s="356">
        <v>3</v>
      </c>
      <c r="F406" s="192">
        <v>240.42</v>
      </c>
      <c r="G406" s="494">
        <f t="shared" si="63"/>
        <v>721.26</v>
      </c>
      <c r="H406" s="34"/>
      <c r="I406" s="36"/>
      <c r="J406" s="36"/>
      <c r="K406" s="316"/>
    </row>
    <row r="407" spans="1:20" ht="29.25" hidden="1">
      <c r="A407" s="339" t="s">
        <v>442</v>
      </c>
      <c r="B407" s="517"/>
      <c r="C407" s="168" t="s">
        <v>443</v>
      </c>
      <c r="D407" s="158" t="s">
        <v>37</v>
      </c>
      <c r="E407" s="356">
        <v>7.8</v>
      </c>
      <c r="F407" s="750">
        <v>48.27</v>
      </c>
      <c r="G407" s="494">
        <f t="shared" si="63"/>
        <v>376.51</v>
      </c>
      <c r="H407" s="36"/>
      <c r="I407" s="34"/>
      <c r="J407" s="34"/>
      <c r="K407" s="315"/>
      <c r="L407" s="12">
        <v>0.9</v>
      </c>
      <c r="M407" s="12">
        <v>0.9</v>
      </c>
      <c r="N407" s="12">
        <f>L407*M407</f>
        <v>0.81</v>
      </c>
      <c r="O407" s="12">
        <v>0.7</v>
      </c>
      <c r="P407" s="12">
        <f>N407*O407</f>
        <v>0.56699999999999995</v>
      </c>
      <c r="Q407" s="12" t="s">
        <v>598</v>
      </c>
      <c r="S407" s="12">
        <v>5</v>
      </c>
      <c r="T407" s="12">
        <f>P407*S407</f>
        <v>2.835</v>
      </c>
    </row>
    <row r="408" spans="1:20" ht="15.75" hidden="1">
      <c r="A408" s="339" t="s">
        <v>599</v>
      </c>
      <c r="B408" s="517"/>
      <c r="C408" s="168" t="s">
        <v>600</v>
      </c>
      <c r="D408" s="158" t="s">
        <v>37</v>
      </c>
      <c r="E408" s="356">
        <v>5.04</v>
      </c>
      <c r="F408" s="750">
        <v>15</v>
      </c>
      <c r="G408" s="494">
        <f t="shared" si="63"/>
        <v>75.599999999999994</v>
      </c>
      <c r="H408" s="36"/>
      <c r="I408" s="34"/>
      <c r="J408" s="23"/>
      <c r="K408" s="314"/>
      <c r="L408" s="12">
        <v>1.4</v>
      </c>
      <c r="M408" s="12">
        <v>0.2</v>
      </c>
      <c r="P408" s="12">
        <f>L408*M408</f>
        <v>0.27999999999999997</v>
      </c>
      <c r="Q408" s="12" t="s">
        <v>601</v>
      </c>
      <c r="S408" s="12">
        <v>14</v>
      </c>
      <c r="T408" s="12">
        <f t="shared" ref="T408:T417" si="64">P408*S408</f>
        <v>3.9199999999999995</v>
      </c>
    </row>
    <row r="409" spans="1:20" ht="15.75" hidden="1">
      <c r="A409" s="339" t="s">
        <v>454</v>
      </c>
      <c r="B409" s="517"/>
      <c r="C409" s="168" t="s">
        <v>455</v>
      </c>
      <c r="D409" s="158" t="s">
        <v>37</v>
      </c>
      <c r="E409" s="356">
        <v>1</v>
      </c>
      <c r="F409" s="750">
        <v>118.26</v>
      </c>
      <c r="G409" s="494">
        <f t="shared" si="63"/>
        <v>118.26</v>
      </c>
      <c r="H409" s="36"/>
      <c r="I409" s="23"/>
      <c r="J409" s="34"/>
      <c r="K409" s="315"/>
      <c r="L409" s="12">
        <v>1</v>
      </c>
      <c r="M409" s="12">
        <v>1</v>
      </c>
      <c r="N409" s="12">
        <f t="shared" ref="N409:N414" si="65">L409*M409</f>
        <v>1</v>
      </c>
      <c r="O409" s="12">
        <v>0.1</v>
      </c>
      <c r="P409" s="12">
        <f t="shared" ref="P409:P414" si="66">N409*O409</f>
        <v>0.1</v>
      </c>
      <c r="Q409" s="12" t="s">
        <v>602</v>
      </c>
      <c r="S409" s="12">
        <v>14</v>
      </c>
      <c r="T409" s="12">
        <f t="shared" si="64"/>
        <v>1.4000000000000001</v>
      </c>
    </row>
    <row r="410" spans="1:20" ht="15.75" hidden="1">
      <c r="A410" s="339" t="s">
        <v>446</v>
      </c>
      <c r="B410" s="517"/>
      <c r="C410" s="168" t="s">
        <v>447</v>
      </c>
      <c r="D410" s="158" t="s">
        <v>23</v>
      </c>
      <c r="E410" s="356">
        <v>1.8</v>
      </c>
      <c r="F410" s="750">
        <v>69.25</v>
      </c>
      <c r="G410" s="494">
        <f t="shared" si="63"/>
        <v>124.65</v>
      </c>
      <c r="H410" s="36"/>
      <c r="I410" s="34"/>
      <c r="J410" s="34"/>
      <c r="K410" s="315"/>
      <c r="L410" s="12">
        <v>1.2</v>
      </c>
      <c r="M410" s="12">
        <v>1.2</v>
      </c>
      <c r="N410" s="12">
        <f t="shared" si="65"/>
        <v>1.44</v>
      </c>
      <c r="O410" s="12">
        <v>0.2</v>
      </c>
      <c r="P410" s="12">
        <f t="shared" si="66"/>
        <v>0.28799999999999998</v>
      </c>
      <c r="Q410" s="12" t="s">
        <v>603</v>
      </c>
      <c r="S410" s="12">
        <v>14</v>
      </c>
      <c r="T410" s="12">
        <f t="shared" si="64"/>
        <v>4.032</v>
      </c>
    </row>
    <row r="411" spans="1:20" ht="15.75" hidden="1">
      <c r="A411" s="339" t="s">
        <v>604</v>
      </c>
      <c r="B411" s="517"/>
      <c r="C411" s="168" t="s">
        <v>605</v>
      </c>
      <c r="D411" s="158" t="s">
        <v>23</v>
      </c>
      <c r="E411" s="356">
        <v>12</v>
      </c>
      <c r="F411" s="750">
        <v>59.65</v>
      </c>
      <c r="G411" s="494">
        <f t="shared" si="63"/>
        <v>715.8</v>
      </c>
      <c r="H411" s="36"/>
      <c r="I411" s="34"/>
      <c r="J411" s="34"/>
      <c r="K411" s="315"/>
      <c r="L411" s="12">
        <v>1.2</v>
      </c>
      <c r="M411" s="12">
        <v>1.5</v>
      </c>
      <c r="N411" s="12">
        <f t="shared" si="65"/>
        <v>1.7999999999999998</v>
      </c>
      <c r="O411" s="12">
        <v>4</v>
      </c>
      <c r="P411" s="12">
        <f t="shared" si="66"/>
        <v>7.1999999999999993</v>
      </c>
      <c r="Q411" s="12" t="s">
        <v>606</v>
      </c>
      <c r="S411" s="12">
        <v>14</v>
      </c>
      <c r="T411" s="12">
        <f t="shared" si="64"/>
        <v>100.79999999999998</v>
      </c>
    </row>
    <row r="412" spans="1:20" ht="15.75" hidden="1">
      <c r="A412" s="339" t="s">
        <v>607</v>
      </c>
      <c r="B412" s="517"/>
      <c r="C412" s="168" t="s">
        <v>608</v>
      </c>
      <c r="D412" s="158" t="s">
        <v>37</v>
      </c>
      <c r="E412" s="356">
        <v>0.28999999999999998</v>
      </c>
      <c r="F412" s="750">
        <v>370.12</v>
      </c>
      <c r="G412" s="494">
        <f t="shared" si="63"/>
        <v>107.33</v>
      </c>
      <c r="H412" s="36"/>
      <c r="I412" s="23"/>
      <c r="J412" s="34"/>
      <c r="K412" s="315"/>
      <c r="L412" s="12">
        <v>1.2</v>
      </c>
      <c r="M412" s="12">
        <v>1.2</v>
      </c>
      <c r="N412" s="12">
        <f t="shared" si="65"/>
        <v>1.44</v>
      </c>
      <c r="O412" s="12">
        <v>0.1</v>
      </c>
      <c r="P412" s="12">
        <f t="shared" si="66"/>
        <v>0.14399999999999999</v>
      </c>
      <c r="Q412" s="12" t="s">
        <v>609</v>
      </c>
      <c r="S412" s="12">
        <v>14</v>
      </c>
      <c r="T412" s="12">
        <f t="shared" si="64"/>
        <v>2.016</v>
      </c>
    </row>
    <row r="413" spans="1:20" ht="15.75" hidden="1">
      <c r="A413" s="339" t="s">
        <v>610</v>
      </c>
      <c r="B413" s="517"/>
      <c r="C413" s="168" t="s">
        <v>611</v>
      </c>
      <c r="D413" s="158" t="s">
        <v>23</v>
      </c>
      <c r="E413" s="356">
        <v>20.16</v>
      </c>
      <c r="F413" s="750">
        <v>8.32</v>
      </c>
      <c r="G413" s="494">
        <f t="shared" si="63"/>
        <v>167.73</v>
      </c>
      <c r="H413" s="36"/>
      <c r="I413" s="34"/>
      <c r="J413" s="34"/>
      <c r="K413" s="315"/>
      <c r="L413" s="12">
        <v>1.2</v>
      </c>
      <c r="M413" s="12">
        <v>1.5</v>
      </c>
      <c r="N413" s="12">
        <f t="shared" si="65"/>
        <v>1.7999999999999998</v>
      </c>
      <c r="O413" s="12">
        <v>4</v>
      </c>
      <c r="P413" s="12">
        <f t="shared" si="66"/>
        <v>7.1999999999999993</v>
      </c>
      <c r="Q413" s="12" t="s">
        <v>612</v>
      </c>
      <c r="S413" s="12">
        <v>14</v>
      </c>
      <c r="T413" s="12">
        <f t="shared" si="64"/>
        <v>100.79999999999998</v>
      </c>
    </row>
    <row r="414" spans="1:20" ht="15.75" hidden="1">
      <c r="A414" s="339" t="s">
        <v>613</v>
      </c>
      <c r="B414" s="517"/>
      <c r="C414" s="168" t="s">
        <v>614</v>
      </c>
      <c r="D414" s="158" t="s">
        <v>23</v>
      </c>
      <c r="E414" s="356">
        <v>20.16</v>
      </c>
      <c r="F414" s="750">
        <v>16.850000000000001</v>
      </c>
      <c r="G414" s="494">
        <f t="shared" si="63"/>
        <v>339.7</v>
      </c>
      <c r="H414" s="36"/>
      <c r="I414" s="34"/>
      <c r="J414" s="34"/>
      <c r="K414" s="315"/>
      <c r="L414" s="12">
        <v>1.2</v>
      </c>
      <c r="M414" s="12">
        <v>1.5</v>
      </c>
      <c r="N414" s="12">
        <f t="shared" si="65"/>
        <v>1.7999999999999998</v>
      </c>
      <c r="O414" s="12">
        <v>4</v>
      </c>
      <c r="P414" s="12">
        <f t="shared" si="66"/>
        <v>7.1999999999999993</v>
      </c>
      <c r="Q414" s="12" t="s">
        <v>615</v>
      </c>
      <c r="S414" s="12">
        <v>14</v>
      </c>
      <c r="T414" s="12">
        <f t="shared" si="64"/>
        <v>100.79999999999998</v>
      </c>
    </row>
    <row r="415" spans="1:20" ht="29.25" hidden="1">
      <c r="A415" s="339" t="s">
        <v>616</v>
      </c>
      <c r="B415" s="517"/>
      <c r="C415" s="168" t="s">
        <v>617</v>
      </c>
      <c r="D415" s="158" t="s">
        <v>23</v>
      </c>
      <c r="E415" s="356">
        <v>20.16</v>
      </c>
      <c r="F415" s="750">
        <v>60.13</v>
      </c>
      <c r="G415" s="494">
        <f t="shared" si="63"/>
        <v>1212.22</v>
      </c>
      <c r="H415" s="36"/>
      <c r="I415" s="34"/>
      <c r="J415" s="34"/>
      <c r="K415" s="315"/>
      <c r="L415" s="12">
        <v>1.2</v>
      </c>
      <c r="M415" s="12">
        <v>1.2</v>
      </c>
      <c r="P415" s="12">
        <f>L415*M415</f>
        <v>1.44</v>
      </c>
      <c r="Q415" s="12" t="s">
        <v>618</v>
      </c>
      <c r="S415" s="12">
        <v>14</v>
      </c>
      <c r="T415" s="12">
        <f t="shared" si="64"/>
        <v>20.16</v>
      </c>
    </row>
    <row r="416" spans="1:20" ht="15.75" hidden="1">
      <c r="A416" s="339" t="s">
        <v>391</v>
      </c>
      <c r="B416" s="517"/>
      <c r="C416" s="168" t="s">
        <v>431</v>
      </c>
      <c r="D416" s="158" t="s">
        <v>37</v>
      </c>
      <c r="E416" s="356">
        <v>0.6</v>
      </c>
      <c r="F416" s="750">
        <v>591.54</v>
      </c>
      <c r="G416" s="494">
        <f t="shared" si="63"/>
        <v>354.92</v>
      </c>
      <c r="H416" s="36"/>
      <c r="I416" s="34"/>
      <c r="J416" s="23"/>
      <c r="K416" s="314"/>
      <c r="L416" s="12">
        <v>1.2</v>
      </c>
      <c r="M416" s="12">
        <v>1.2</v>
      </c>
      <c r="P416" s="12">
        <f>L416*M416</f>
        <v>1.44</v>
      </c>
      <c r="Q416" s="12" t="s">
        <v>393</v>
      </c>
      <c r="S416" s="12">
        <v>14</v>
      </c>
      <c r="T416" s="12">
        <f t="shared" si="64"/>
        <v>20.16</v>
      </c>
    </row>
    <row r="417" spans="1:20" ht="29.25" hidden="1">
      <c r="A417" s="339" t="s">
        <v>619</v>
      </c>
      <c r="B417" s="517"/>
      <c r="C417" s="168" t="s">
        <v>620</v>
      </c>
      <c r="D417" s="158" t="s">
        <v>57</v>
      </c>
      <c r="E417" s="356">
        <v>6</v>
      </c>
      <c r="F417" s="192">
        <v>453.72</v>
      </c>
      <c r="G417" s="494">
        <f t="shared" si="63"/>
        <v>2722.32</v>
      </c>
      <c r="H417" s="36"/>
      <c r="I417" s="34"/>
      <c r="J417" s="23"/>
      <c r="K417" s="314"/>
      <c r="L417" s="312">
        <v>214.42</v>
      </c>
      <c r="M417" s="12">
        <v>2</v>
      </c>
      <c r="P417" s="251">
        <f>L417*M417</f>
        <v>428.84</v>
      </c>
      <c r="Q417" s="12" t="s">
        <v>621</v>
      </c>
      <c r="S417" s="12">
        <v>14</v>
      </c>
      <c r="T417" s="12">
        <f t="shared" si="64"/>
        <v>6003.7599999999993</v>
      </c>
    </row>
    <row r="418" spans="1:20" ht="15.75" hidden="1">
      <c r="A418" s="339" t="s">
        <v>622</v>
      </c>
      <c r="B418" s="517"/>
      <c r="C418" s="168" t="s">
        <v>623</v>
      </c>
      <c r="D418" s="158" t="s">
        <v>23</v>
      </c>
      <c r="E418" s="356">
        <v>3.38</v>
      </c>
      <c r="F418" s="750">
        <v>36.78</v>
      </c>
      <c r="G418" s="494">
        <f t="shared" si="63"/>
        <v>124.32</v>
      </c>
      <c r="H418" s="36"/>
      <c r="I418" s="23"/>
      <c r="J418" s="34"/>
      <c r="K418" s="315"/>
    </row>
    <row r="419" spans="1:20" ht="15">
      <c r="A419" s="138" t="s">
        <v>624</v>
      </c>
      <c r="B419" s="38" t="s">
        <v>625</v>
      </c>
      <c r="C419" s="38"/>
      <c r="D419" s="161" t="s">
        <v>15</v>
      </c>
      <c r="E419" s="207"/>
      <c r="F419" s="163"/>
      <c r="G419" s="163"/>
      <c r="H419" s="39"/>
      <c r="I419" s="34"/>
      <c r="J419" s="330"/>
      <c r="K419" s="331"/>
    </row>
    <row r="420" spans="1:20" ht="15">
      <c r="A420" s="142" t="s">
        <v>626</v>
      </c>
      <c r="B420" s="143" t="s">
        <v>627</v>
      </c>
      <c r="C420" s="144"/>
      <c r="D420" s="145" t="s">
        <v>15</v>
      </c>
      <c r="E420" s="146"/>
      <c r="F420" s="147"/>
      <c r="G420" s="148"/>
      <c r="H420" s="23"/>
      <c r="I420" s="330"/>
      <c r="J420" s="23"/>
      <c r="K420" s="314"/>
    </row>
    <row r="421" spans="1:20" hidden="1">
      <c r="A421" s="214" t="s">
        <v>628</v>
      </c>
      <c r="B421" s="191"/>
      <c r="C421" s="420" t="s">
        <v>629</v>
      </c>
      <c r="D421" s="158" t="s">
        <v>305</v>
      </c>
      <c r="E421" s="356">
        <v>31</v>
      </c>
      <c r="F421" s="750">
        <v>166.24</v>
      </c>
      <c r="G421" s="159"/>
      <c r="H421" s="34"/>
      <c r="I421" s="34"/>
      <c r="J421" s="34"/>
      <c r="K421" s="315"/>
    </row>
    <row r="422" spans="1:20" ht="28.5" hidden="1">
      <c r="A422" s="214" t="s">
        <v>630</v>
      </c>
      <c r="B422" s="191"/>
      <c r="C422" s="420" t="s">
        <v>631</v>
      </c>
      <c r="D422" s="158" t="s">
        <v>305</v>
      </c>
      <c r="E422" s="356">
        <v>31</v>
      </c>
      <c r="F422" s="750">
        <v>12.4</v>
      </c>
      <c r="G422" s="159"/>
      <c r="H422" s="34"/>
      <c r="I422" s="34"/>
      <c r="J422" s="34"/>
      <c r="K422" s="315"/>
    </row>
    <row r="423" spans="1:20" ht="17.25" customHeight="1">
      <c r="A423" s="142" t="s">
        <v>632</v>
      </c>
      <c r="B423" s="143" t="s">
        <v>633</v>
      </c>
      <c r="C423" s="144"/>
      <c r="D423" s="145" t="s">
        <v>15</v>
      </c>
      <c r="E423" s="146"/>
      <c r="F423" s="147"/>
      <c r="G423" s="148"/>
      <c r="H423" s="23"/>
      <c r="I423" s="36"/>
      <c r="J423" s="36"/>
      <c r="K423" s="316"/>
    </row>
    <row r="424" spans="1:20" ht="28.5" hidden="1">
      <c r="A424" s="214" t="s">
        <v>634</v>
      </c>
      <c r="B424" s="191"/>
      <c r="C424" s="420" t="s">
        <v>635</v>
      </c>
      <c r="D424" s="158" t="s">
        <v>305</v>
      </c>
      <c r="E424" s="356">
        <v>10</v>
      </c>
      <c r="F424" s="750">
        <v>1484.38</v>
      </c>
      <c r="G424" s="159"/>
      <c r="H424" s="34"/>
      <c r="I424" s="36"/>
      <c r="J424" s="36"/>
      <c r="K424" s="316"/>
    </row>
    <row r="425" spans="1:20" ht="28.5" hidden="1">
      <c r="A425" s="214" t="s">
        <v>636</v>
      </c>
      <c r="B425" s="523"/>
      <c r="C425" s="420" t="s">
        <v>637</v>
      </c>
      <c r="D425" s="158" t="s">
        <v>31</v>
      </c>
      <c r="E425" s="356">
        <v>212</v>
      </c>
      <c r="F425" s="750">
        <v>245.03</v>
      </c>
      <c r="G425" s="159"/>
      <c r="H425" s="34"/>
      <c r="I425" s="23"/>
      <c r="J425" s="34"/>
      <c r="K425" s="315"/>
      <c r="L425" s="12">
        <v>173</v>
      </c>
      <c r="M425" s="12">
        <v>14</v>
      </c>
      <c r="N425" s="12">
        <v>25</v>
      </c>
      <c r="P425" s="12">
        <f>SUM(L425:O425)</f>
        <v>212</v>
      </c>
    </row>
    <row r="426" spans="1:20" hidden="1">
      <c r="A426" s="214" t="s">
        <v>512</v>
      </c>
      <c r="B426" s="191"/>
      <c r="C426" s="421" t="s">
        <v>513</v>
      </c>
      <c r="D426" s="158" t="s">
        <v>20</v>
      </c>
      <c r="E426" s="356">
        <v>35</v>
      </c>
      <c r="F426" s="750">
        <v>33.619999999999997</v>
      </c>
      <c r="G426" s="159"/>
      <c r="H426" s="34"/>
      <c r="I426" s="36"/>
      <c r="J426" s="36"/>
      <c r="K426" s="316"/>
      <c r="L426" s="12">
        <v>6</v>
      </c>
      <c r="M426" s="12">
        <v>42</v>
      </c>
      <c r="N426" s="12">
        <f>M426/L426</f>
        <v>7</v>
      </c>
    </row>
    <row r="427" spans="1:20" ht="28.5" hidden="1">
      <c r="A427" s="214" t="s">
        <v>630</v>
      </c>
      <c r="B427" s="191"/>
      <c r="C427" s="420" t="s">
        <v>631</v>
      </c>
      <c r="D427" s="158" t="s">
        <v>305</v>
      </c>
      <c r="E427" s="356">
        <v>10</v>
      </c>
      <c r="F427" s="750">
        <v>12.4</v>
      </c>
      <c r="G427" s="159"/>
      <c r="H427" s="34"/>
      <c r="I427" s="36"/>
      <c r="J427" s="36"/>
      <c r="K427" s="316"/>
    </row>
    <row r="428" spans="1:20" ht="15">
      <c r="A428" s="142" t="s">
        <v>638</v>
      </c>
      <c r="B428" s="143" t="s">
        <v>639</v>
      </c>
      <c r="C428" s="144"/>
      <c r="D428" s="145" t="s">
        <v>15</v>
      </c>
      <c r="E428" s="146"/>
      <c r="F428" s="147"/>
      <c r="G428" s="148"/>
      <c r="H428" s="23"/>
      <c r="I428" s="36"/>
      <c r="J428" s="36"/>
      <c r="K428" s="316"/>
    </row>
    <row r="429" spans="1:20" ht="28.5" hidden="1">
      <c r="A429" s="214" t="s">
        <v>640</v>
      </c>
      <c r="B429" s="524"/>
      <c r="C429" s="420" t="s">
        <v>641</v>
      </c>
      <c r="D429" s="158" t="s">
        <v>62</v>
      </c>
      <c r="E429" s="356">
        <v>2</v>
      </c>
      <c r="F429" s="750">
        <v>5666.18</v>
      </c>
      <c r="G429" s="159"/>
      <c r="H429" s="34"/>
      <c r="I429" s="36"/>
      <c r="J429" s="36"/>
      <c r="K429" s="316"/>
    </row>
    <row r="430" spans="1:20" ht="28.5" hidden="1">
      <c r="A430" s="214" t="s">
        <v>642</v>
      </c>
      <c r="B430" s="194"/>
      <c r="C430" s="420" t="s">
        <v>643</v>
      </c>
      <c r="D430" s="158" t="s">
        <v>62</v>
      </c>
      <c r="E430" s="356">
        <v>1</v>
      </c>
      <c r="F430" s="750">
        <v>11217.86</v>
      </c>
      <c r="G430" s="159"/>
      <c r="H430" s="298"/>
      <c r="I430" s="36"/>
      <c r="J430" s="36"/>
      <c r="K430" s="316"/>
    </row>
    <row r="431" spans="1:20" ht="28.5" hidden="1">
      <c r="A431" s="214" t="s">
        <v>644</v>
      </c>
      <c r="B431" s="194"/>
      <c r="C431" s="420" t="s">
        <v>645</v>
      </c>
      <c r="D431" s="158" t="s">
        <v>62</v>
      </c>
      <c r="E431" s="356">
        <v>2</v>
      </c>
      <c r="F431" s="750">
        <v>17746.98</v>
      </c>
      <c r="G431" s="159"/>
      <c r="H431" s="298"/>
      <c r="I431" s="36"/>
      <c r="J431" s="36"/>
      <c r="K431" s="316"/>
    </row>
    <row r="432" spans="1:20" ht="28.5" hidden="1">
      <c r="A432" s="214" t="s">
        <v>646</v>
      </c>
      <c r="B432" s="194"/>
      <c r="C432" s="420" t="s">
        <v>647</v>
      </c>
      <c r="D432" s="158" t="s">
        <v>62</v>
      </c>
      <c r="E432" s="356">
        <v>2</v>
      </c>
      <c r="F432" s="750">
        <v>10591.52</v>
      </c>
      <c r="G432" s="159"/>
      <c r="H432" s="298"/>
      <c r="I432" s="36"/>
      <c r="J432" s="36"/>
      <c r="K432" s="316"/>
    </row>
    <row r="433" spans="1:15" ht="28.5" hidden="1">
      <c r="A433" s="214" t="s">
        <v>648</v>
      </c>
      <c r="B433" s="194"/>
      <c r="C433" s="420" t="s">
        <v>649</v>
      </c>
      <c r="D433" s="158" t="s">
        <v>62</v>
      </c>
      <c r="E433" s="356">
        <v>1</v>
      </c>
      <c r="F433" s="750">
        <v>1967.22</v>
      </c>
      <c r="G433" s="159"/>
      <c r="H433" s="298"/>
      <c r="I433" s="36"/>
      <c r="J433" s="36"/>
      <c r="K433" s="316"/>
    </row>
    <row r="434" spans="1:15" ht="15">
      <c r="A434" s="142" t="s">
        <v>650</v>
      </c>
      <c r="B434" s="143" t="s">
        <v>651</v>
      </c>
      <c r="C434" s="144"/>
      <c r="D434" s="145" t="s">
        <v>15</v>
      </c>
      <c r="E434" s="146"/>
      <c r="F434" s="147"/>
      <c r="G434" s="148"/>
      <c r="H434" s="23"/>
      <c r="I434" s="36"/>
      <c r="J434" s="36"/>
      <c r="K434" s="316"/>
    </row>
    <row r="435" spans="1:15" ht="28.5" hidden="1">
      <c r="A435" s="214" t="s">
        <v>652</v>
      </c>
      <c r="B435" s="194"/>
      <c r="C435" s="420" t="s">
        <v>653</v>
      </c>
      <c r="D435" s="158" t="s">
        <v>31</v>
      </c>
      <c r="E435" s="356">
        <v>900</v>
      </c>
      <c r="F435" s="750">
        <v>8.73</v>
      </c>
      <c r="G435" s="159">
        <f t="shared" ref="G435:G447" si="67">ROUND(E435*F435,2)</f>
        <v>7857</v>
      </c>
      <c r="H435" s="34"/>
      <c r="I435" s="36"/>
      <c r="J435" s="36"/>
      <c r="K435" s="316"/>
      <c r="L435" s="12">
        <v>894</v>
      </c>
      <c r="M435" s="12">
        <v>1.2</v>
      </c>
      <c r="N435" s="12">
        <f>L435*M435</f>
        <v>1072.8</v>
      </c>
    </row>
    <row r="436" spans="1:15" ht="16.5" hidden="1" customHeight="1">
      <c r="A436" s="214" t="s">
        <v>654</v>
      </c>
      <c r="B436" s="191"/>
      <c r="C436" s="420" t="s">
        <v>655</v>
      </c>
      <c r="D436" s="158" t="s">
        <v>305</v>
      </c>
      <c r="E436" s="356">
        <v>56</v>
      </c>
      <c r="F436" s="750">
        <v>196.56</v>
      </c>
      <c r="G436" s="159">
        <f t="shared" si="67"/>
        <v>11007.36</v>
      </c>
      <c r="H436" s="36"/>
      <c r="I436" s="36"/>
      <c r="J436" s="36"/>
      <c r="K436" s="316"/>
    </row>
    <row r="437" spans="1:15" hidden="1">
      <c r="A437" s="214" t="s">
        <v>512</v>
      </c>
      <c r="B437" s="191"/>
      <c r="C437" s="421" t="s">
        <v>513</v>
      </c>
      <c r="D437" s="158" t="s">
        <v>20</v>
      </c>
      <c r="E437" s="356">
        <v>57</v>
      </c>
      <c r="F437" s="750">
        <v>33.619999999999997</v>
      </c>
      <c r="G437" s="159">
        <f>ROUND(E437*F437,2)</f>
        <v>1916.34</v>
      </c>
      <c r="H437" s="36"/>
      <c r="I437" s="36"/>
      <c r="J437" s="36"/>
      <c r="K437" s="316"/>
    </row>
    <row r="438" spans="1:15" hidden="1">
      <c r="A438" s="214" t="s">
        <v>656</v>
      </c>
      <c r="B438" s="194"/>
      <c r="C438" s="421" t="s">
        <v>657</v>
      </c>
      <c r="D438" s="158" t="s">
        <v>31</v>
      </c>
      <c r="E438" s="356">
        <v>518</v>
      </c>
      <c r="F438" s="750">
        <v>70.75</v>
      </c>
      <c r="G438" s="159">
        <f>ROUND(E438*F438,2)</f>
        <v>36648.5</v>
      </c>
      <c r="H438" s="36"/>
      <c r="I438" s="34"/>
      <c r="J438" s="34"/>
      <c r="K438" s="315"/>
      <c r="L438" s="12">
        <v>476</v>
      </c>
      <c r="M438" s="12">
        <v>42</v>
      </c>
      <c r="N438" s="12">
        <f>SUM(L438:M438)</f>
        <v>518</v>
      </c>
    </row>
    <row r="439" spans="1:15" hidden="1">
      <c r="A439" s="214" t="s">
        <v>658</v>
      </c>
      <c r="B439" s="191"/>
      <c r="C439" s="420" t="s">
        <v>659</v>
      </c>
      <c r="D439" s="158" t="s">
        <v>305</v>
      </c>
      <c r="E439" s="356">
        <v>10</v>
      </c>
      <c r="F439" s="750">
        <v>228.05</v>
      </c>
      <c r="G439" s="159">
        <f t="shared" si="67"/>
        <v>2280.5</v>
      </c>
      <c r="H439" s="36"/>
      <c r="I439" s="36"/>
      <c r="J439" s="36"/>
      <c r="K439" s="316"/>
    </row>
    <row r="440" spans="1:15" ht="15" hidden="1">
      <c r="A440" s="214" t="s">
        <v>660</v>
      </c>
      <c r="B440" s="191"/>
      <c r="C440" s="420" t="s">
        <v>661</v>
      </c>
      <c r="D440" s="158" t="s">
        <v>57</v>
      </c>
      <c r="E440" s="356">
        <v>1</v>
      </c>
      <c r="F440" s="750">
        <v>961.15</v>
      </c>
      <c r="G440" s="159">
        <f t="shared" si="67"/>
        <v>961.15</v>
      </c>
      <c r="H440" s="36"/>
      <c r="I440" s="34"/>
      <c r="J440" s="23"/>
      <c r="K440" s="314"/>
    </row>
    <row r="441" spans="1:15" ht="15" hidden="1">
      <c r="A441" s="214" t="s">
        <v>662</v>
      </c>
      <c r="B441" s="191"/>
      <c r="C441" s="420" t="s">
        <v>663</v>
      </c>
      <c r="D441" s="158" t="s">
        <v>57</v>
      </c>
      <c r="E441" s="356">
        <v>10</v>
      </c>
      <c r="F441" s="750">
        <v>147.59</v>
      </c>
      <c r="G441" s="159">
        <f t="shared" si="67"/>
        <v>1475.9</v>
      </c>
      <c r="H441" s="36"/>
      <c r="I441" s="23"/>
      <c r="J441" s="2"/>
      <c r="K441" s="332"/>
    </row>
    <row r="442" spans="1:15" hidden="1">
      <c r="A442" s="214" t="s">
        <v>664</v>
      </c>
      <c r="B442" s="191"/>
      <c r="C442" s="420" t="s">
        <v>665</v>
      </c>
      <c r="D442" s="158" t="s">
        <v>57</v>
      </c>
      <c r="E442" s="356">
        <v>10</v>
      </c>
      <c r="F442" s="750">
        <v>421.5</v>
      </c>
      <c r="G442" s="159">
        <f t="shared" si="67"/>
        <v>4215</v>
      </c>
      <c r="H442" s="36"/>
      <c r="I442" s="2"/>
      <c r="J442" s="34"/>
      <c r="K442" s="315"/>
    </row>
    <row r="443" spans="1:15" hidden="1">
      <c r="A443" s="214" t="s">
        <v>666</v>
      </c>
      <c r="B443" s="191"/>
      <c r="C443" s="420" t="s">
        <v>667</v>
      </c>
      <c r="D443" s="158" t="s">
        <v>305</v>
      </c>
      <c r="E443" s="356">
        <v>10</v>
      </c>
      <c r="F443" s="750">
        <v>447.16</v>
      </c>
      <c r="G443" s="159">
        <f t="shared" si="67"/>
        <v>4471.6000000000004</v>
      </c>
      <c r="H443" s="36"/>
      <c r="I443" s="34"/>
      <c r="J443" s="34"/>
      <c r="K443" s="315"/>
    </row>
    <row r="444" spans="1:15" ht="28.5" hidden="1">
      <c r="A444" s="214" t="s">
        <v>668</v>
      </c>
      <c r="B444" s="194"/>
      <c r="C444" s="421" t="s">
        <v>669</v>
      </c>
      <c r="D444" s="158" t="s">
        <v>62</v>
      </c>
      <c r="E444" s="356">
        <v>24</v>
      </c>
      <c r="F444" s="750">
        <v>222.26</v>
      </c>
      <c r="G444" s="159">
        <f>ROUND(E444*F444,2)</f>
        <v>5334.24</v>
      </c>
      <c r="H444" s="36"/>
      <c r="I444" s="34"/>
      <c r="J444" s="23"/>
      <c r="K444" s="314"/>
    </row>
    <row r="445" spans="1:15" hidden="1">
      <c r="A445" s="214" t="s">
        <v>670</v>
      </c>
      <c r="B445" s="191"/>
      <c r="C445" s="420" t="s">
        <v>671</v>
      </c>
      <c r="D445" s="158" t="s">
        <v>305</v>
      </c>
      <c r="E445" s="356">
        <v>1</v>
      </c>
      <c r="F445" s="750">
        <v>2572.5300000000002</v>
      </c>
      <c r="G445" s="159">
        <f t="shared" si="67"/>
        <v>2572.5300000000002</v>
      </c>
      <c r="H445" s="36"/>
      <c r="I445" s="34"/>
      <c r="J445" s="34"/>
      <c r="K445" s="315"/>
    </row>
    <row r="446" spans="1:15" ht="28.5" hidden="1">
      <c r="A446" s="214" t="s">
        <v>630</v>
      </c>
      <c r="B446" s="191"/>
      <c r="C446" s="420" t="s">
        <v>631</v>
      </c>
      <c r="D446" s="158" t="s">
        <v>305</v>
      </c>
      <c r="E446" s="356">
        <v>80</v>
      </c>
      <c r="F446" s="750">
        <v>12.4</v>
      </c>
      <c r="G446" s="159">
        <f>ROUND(E446*F446,2)</f>
        <v>992</v>
      </c>
      <c r="H446" s="36"/>
      <c r="I446" s="34"/>
      <c r="J446" s="34"/>
      <c r="K446" s="315"/>
      <c r="L446" s="12">
        <v>31</v>
      </c>
      <c r="M446" s="12">
        <v>10</v>
      </c>
      <c r="N446" s="12">
        <v>15</v>
      </c>
      <c r="O446" s="12">
        <f>SUM(L446:N446)</f>
        <v>56</v>
      </c>
    </row>
    <row r="447" spans="1:15" customFormat="1" ht="15.75" hidden="1">
      <c r="A447" s="214" t="s">
        <v>672</v>
      </c>
      <c r="B447" s="191"/>
      <c r="C447" s="420" t="s">
        <v>673</v>
      </c>
      <c r="D447" s="158" t="s">
        <v>305</v>
      </c>
      <c r="E447" s="356">
        <v>10</v>
      </c>
      <c r="F447" s="750">
        <v>83.67</v>
      </c>
      <c r="G447" s="159">
        <f t="shared" si="67"/>
        <v>836.7</v>
      </c>
      <c r="H447" s="36"/>
      <c r="I447" s="34"/>
      <c r="J447" s="34"/>
      <c r="K447" s="315"/>
    </row>
    <row r="448" spans="1:15" customFormat="1" ht="15.75">
      <c r="A448" s="138" t="s">
        <v>674</v>
      </c>
      <c r="B448" s="161" t="s">
        <v>675</v>
      </c>
      <c r="C448" s="206"/>
      <c r="D448" s="206" t="s">
        <v>15</v>
      </c>
      <c r="E448" s="206"/>
      <c r="F448" s="426"/>
      <c r="G448" s="426"/>
      <c r="H448" s="222"/>
      <c r="I448" s="34"/>
      <c r="J448" s="34"/>
      <c r="K448" s="315"/>
    </row>
    <row r="449" spans="1:22" ht="28.5" hidden="1">
      <c r="A449" s="214" t="s">
        <v>676</v>
      </c>
      <c r="B449" s="492"/>
      <c r="C449" s="421" t="s">
        <v>677</v>
      </c>
      <c r="D449" s="496" t="s">
        <v>62</v>
      </c>
      <c r="E449" s="356">
        <v>3</v>
      </c>
      <c r="F449" s="750">
        <v>811.63</v>
      </c>
      <c r="G449" s="159">
        <f t="shared" ref="G449:G450" si="68">ROUND(E449*F449,2)</f>
        <v>2434.89</v>
      </c>
      <c r="H449" s="36"/>
      <c r="I449" s="36"/>
      <c r="J449" s="36"/>
      <c r="K449" s="316"/>
    </row>
    <row r="450" spans="1:22" ht="57" hidden="1">
      <c r="A450" s="214" t="s">
        <v>678</v>
      </c>
      <c r="B450" s="170"/>
      <c r="C450" s="421" t="s">
        <v>679</v>
      </c>
      <c r="D450" s="158" t="s">
        <v>57</v>
      </c>
      <c r="E450" s="356">
        <v>1</v>
      </c>
      <c r="F450" s="192">
        <v>205759.84</v>
      </c>
      <c r="G450" s="159">
        <f t="shared" si="68"/>
        <v>205759.84</v>
      </c>
      <c r="H450" s="36"/>
      <c r="I450" s="36"/>
      <c r="J450" s="36"/>
      <c r="K450" s="316"/>
      <c r="L450" s="12">
        <v>169113</v>
      </c>
      <c r="M450" s="12">
        <v>1.1499999999999999</v>
      </c>
      <c r="N450" s="12">
        <f>L450*M450</f>
        <v>194479.94999999998</v>
      </c>
    </row>
    <row r="451" spans="1:22" ht="15">
      <c r="A451" s="138" t="s">
        <v>680</v>
      </c>
      <c r="B451" s="161" t="s">
        <v>681</v>
      </c>
      <c r="C451" s="206"/>
      <c r="D451" s="206" t="s">
        <v>15</v>
      </c>
      <c r="E451" s="206"/>
      <c r="F451" s="206"/>
      <c r="G451" s="206"/>
      <c r="H451" s="222"/>
      <c r="I451" s="19"/>
      <c r="J451" s="34"/>
      <c r="K451" s="315"/>
      <c r="L451" s="12">
        <v>339</v>
      </c>
    </row>
    <row r="452" spans="1:22" ht="30.75" hidden="1" customHeight="1">
      <c r="A452" s="214" t="s">
        <v>586</v>
      </c>
      <c r="B452" s="525"/>
      <c r="C452" s="420" t="s">
        <v>587</v>
      </c>
      <c r="D452" s="158" t="s">
        <v>31</v>
      </c>
      <c r="E452" s="356">
        <v>536</v>
      </c>
      <c r="F452" s="750">
        <v>62.12</v>
      </c>
      <c r="G452" s="159">
        <f t="shared" ref="G452:G467" si="69">ROUND(E452*F452,2)</f>
        <v>33296.32</v>
      </c>
      <c r="H452" s="36"/>
      <c r="I452" s="36"/>
      <c r="J452" s="36"/>
      <c r="K452" s="316"/>
      <c r="L452" s="12">
        <v>18</v>
      </c>
      <c r="M452" s="12">
        <v>9</v>
      </c>
      <c r="N452" s="12">
        <f>L452*M452</f>
        <v>162</v>
      </c>
      <c r="O452" s="12">
        <v>36</v>
      </c>
      <c r="P452" s="12">
        <v>70</v>
      </c>
      <c r="Q452" s="12">
        <v>100</v>
      </c>
      <c r="R452" s="12">
        <v>80</v>
      </c>
      <c r="S452" s="12">
        <v>20</v>
      </c>
      <c r="T452" s="12">
        <v>24</v>
      </c>
      <c r="U452" s="12">
        <v>80</v>
      </c>
      <c r="V452" s="12">
        <f>SUM(N452:U452)</f>
        <v>572</v>
      </c>
    </row>
    <row r="453" spans="1:22" ht="30.75" hidden="1" customHeight="1">
      <c r="A453" s="214" t="s">
        <v>682</v>
      </c>
      <c r="B453" s="517"/>
      <c r="C453" s="420" t="s">
        <v>683</v>
      </c>
      <c r="D453" s="158" t="s">
        <v>684</v>
      </c>
      <c r="E453" s="356">
        <v>1</v>
      </c>
      <c r="F453" s="750">
        <v>319.39999999999998</v>
      </c>
      <c r="G453" s="159">
        <f t="shared" si="69"/>
        <v>319.39999999999998</v>
      </c>
      <c r="H453" s="36"/>
      <c r="I453" s="36"/>
      <c r="J453" s="36"/>
      <c r="K453" s="316"/>
    </row>
    <row r="454" spans="1:22" ht="15.75" hidden="1">
      <c r="A454" s="214" t="s">
        <v>685</v>
      </c>
      <c r="B454" s="525"/>
      <c r="C454" s="420" t="s">
        <v>686</v>
      </c>
      <c r="D454" s="158" t="s">
        <v>31</v>
      </c>
      <c r="E454" s="356">
        <v>3.6</v>
      </c>
      <c r="F454" s="750">
        <v>319.39999999999998</v>
      </c>
      <c r="G454" s="159">
        <f t="shared" si="69"/>
        <v>1149.8399999999999</v>
      </c>
      <c r="H454" s="36"/>
      <c r="I454" s="36"/>
      <c r="J454" s="36"/>
      <c r="K454" s="316"/>
      <c r="L454" s="12">
        <v>23</v>
      </c>
      <c r="M454" s="12">
        <v>0.2</v>
      </c>
      <c r="N454" s="12">
        <f>L454*M454</f>
        <v>4.6000000000000005</v>
      </c>
    </row>
    <row r="455" spans="1:22" ht="29.25" hidden="1">
      <c r="A455" s="214" t="s">
        <v>442</v>
      </c>
      <c r="B455" s="525"/>
      <c r="C455" s="420" t="s">
        <v>443</v>
      </c>
      <c r="D455" s="158" t="s">
        <v>37</v>
      </c>
      <c r="E455" s="356">
        <v>108</v>
      </c>
      <c r="F455" s="750">
        <v>48.27</v>
      </c>
      <c r="G455" s="159">
        <f t="shared" si="69"/>
        <v>5213.16</v>
      </c>
      <c r="H455" s="36"/>
      <c r="I455" s="34"/>
      <c r="J455" s="34"/>
      <c r="K455" s="315"/>
      <c r="L455" s="12">
        <v>1.4</v>
      </c>
      <c r="M455" s="12">
        <v>1.4</v>
      </c>
      <c r="N455" s="12">
        <f>L455*M455</f>
        <v>1.9599999999999997</v>
      </c>
      <c r="O455" s="12">
        <v>1.5</v>
      </c>
      <c r="P455" s="12">
        <f>N455*O455</f>
        <v>2.9399999999999995</v>
      </c>
      <c r="Q455" s="12" t="s">
        <v>598</v>
      </c>
      <c r="S455" s="12">
        <v>4</v>
      </c>
      <c r="T455" s="12">
        <f>P455*S455</f>
        <v>11.759999999999998</v>
      </c>
    </row>
    <row r="456" spans="1:22" ht="15.75" hidden="1">
      <c r="A456" s="214" t="s">
        <v>599</v>
      </c>
      <c r="B456" s="525"/>
      <c r="C456" s="420" t="s">
        <v>600</v>
      </c>
      <c r="D456" s="158" t="s">
        <v>37</v>
      </c>
      <c r="E456" s="356">
        <v>53.5</v>
      </c>
      <c r="F456" s="750">
        <v>15</v>
      </c>
      <c r="G456" s="159">
        <f t="shared" si="69"/>
        <v>802.5</v>
      </c>
      <c r="H456" s="36"/>
      <c r="I456" s="34"/>
      <c r="J456" s="23"/>
      <c r="K456" s="314"/>
      <c r="L456" s="12">
        <v>1.4</v>
      </c>
      <c r="M456" s="12">
        <v>0.2</v>
      </c>
      <c r="P456" s="12">
        <f>L456*M456</f>
        <v>0.27999999999999997</v>
      </c>
      <c r="Q456" s="12" t="s">
        <v>601</v>
      </c>
      <c r="S456" s="12">
        <v>4</v>
      </c>
      <c r="T456" s="12">
        <f t="shared" ref="T456:T465" si="70">P456*S456</f>
        <v>1.1199999999999999</v>
      </c>
    </row>
    <row r="457" spans="1:22" ht="15.75" hidden="1">
      <c r="A457" s="214" t="s">
        <v>454</v>
      </c>
      <c r="B457" s="525"/>
      <c r="C457" s="420" t="s">
        <v>455</v>
      </c>
      <c r="D457" s="158" t="s">
        <v>37</v>
      </c>
      <c r="E457" s="356">
        <v>2.5</v>
      </c>
      <c r="F457" s="750">
        <v>118.26</v>
      </c>
      <c r="G457" s="159">
        <f t="shared" si="69"/>
        <v>295.64999999999998</v>
      </c>
      <c r="H457" s="36"/>
      <c r="I457" s="23"/>
      <c r="J457" s="34"/>
      <c r="K457" s="315"/>
      <c r="L457" s="12">
        <v>1</v>
      </c>
      <c r="M457" s="12">
        <v>1</v>
      </c>
      <c r="N457" s="12">
        <f t="shared" ref="N457:N462" si="71">L457*M457</f>
        <v>1</v>
      </c>
      <c r="O457" s="12">
        <v>0.1</v>
      </c>
      <c r="P457" s="12">
        <f t="shared" ref="P457:P462" si="72">N457*O457</f>
        <v>0.1</v>
      </c>
      <c r="Q457" s="12" t="s">
        <v>602</v>
      </c>
      <c r="S457" s="12">
        <v>4</v>
      </c>
      <c r="T457" s="12">
        <f t="shared" si="70"/>
        <v>0.4</v>
      </c>
    </row>
    <row r="458" spans="1:22" ht="15.75" hidden="1">
      <c r="A458" s="214" t="s">
        <v>446</v>
      </c>
      <c r="B458" s="525"/>
      <c r="C458" s="420" t="s">
        <v>447</v>
      </c>
      <c r="D458" s="158" t="s">
        <v>23</v>
      </c>
      <c r="E458" s="356">
        <v>0.9</v>
      </c>
      <c r="F458" s="750">
        <v>69.25</v>
      </c>
      <c r="G458" s="159">
        <f t="shared" si="69"/>
        <v>62.33</v>
      </c>
      <c r="H458" s="36"/>
      <c r="I458" s="34"/>
      <c r="J458" s="34"/>
      <c r="K458" s="315"/>
      <c r="L458" s="12">
        <v>1.2</v>
      </c>
      <c r="M458" s="12">
        <v>1.2</v>
      </c>
      <c r="N458" s="12">
        <f t="shared" si="71"/>
        <v>1.44</v>
      </c>
      <c r="O458" s="12">
        <v>0.2</v>
      </c>
      <c r="P458" s="12">
        <f t="shared" si="72"/>
        <v>0.28799999999999998</v>
      </c>
      <c r="Q458" s="12" t="s">
        <v>603</v>
      </c>
      <c r="S458" s="12">
        <v>4</v>
      </c>
      <c r="T458" s="12">
        <f t="shared" si="70"/>
        <v>1.1519999999999999</v>
      </c>
    </row>
    <row r="459" spans="1:22" ht="15.75" hidden="1">
      <c r="A459" s="214" t="s">
        <v>604</v>
      </c>
      <c r="B459" s="525"/>
      <c r="C459" s="420" t="s">
        <v>605</v>
      </c>
      <c r="D459" s="158" t="s">
        <v>23</v>
      </c>
      <c r="E459" s="356">
        <v>6</v>
      </c>
      <c r="F459" s="750">
        <v>59.65</v>
      </c>
      <c r="G459" s="159">
        <f t="shared" si="69"/>
        <v>357.9</v>
      </c>
      <c r="H459" s="36"/>
      <c r="I459" s="34"/>
      <c r="J459" s="34"/>
      <c r="K459" s="315"/>
      <c r="L459" s="12">
        <v>1.2</v>
      </c>
      <c r="M459" s="12">
        <v>1.5</v>
      </c>
      <c r="N459" s="12">
        <f t="shared" si="71"/>
        <v>1.7999999999999998</v>
      </c>
      <c r="O459" s="12">
        <v>4</v>
      </c>
      <c r="P459" s="12">
        <f t="shared" si="72"/>
        <v>7.1999999999999993</v>
      </c>
      <c r="Q459" s="12" t="s">
        <v>606</v>
      </c>
      <c r="S459" s="12">
        <v>4</v>
      </c>
      <c r="T459" s="12">
        <f t="shared" si="70"/>
        <v>28.799999999999997</v>
      </c>
    </row>
    <row r="460" spans="1:22" ht="15.75" hidden="1">
      <c r="A460" s="214" t="s">
        <v>607</v>
      </c>
      <c r="B460" s="525"/>
      <c r="C460" s="420" t="s">
        <v>608</v>
      </c>
      <c r="D460" s="158" t="s">
        <v>37</v>
      </c>
      <c r="E460" s="356">
        <v>0.15</v>
      </c>
      <c r="F460" s="750">
        <v>370.12</v>
      </c>
      <c r="G460" s="159">
        <f t="shared" si="69"/>
        <v>55.52</v>
      </c>
      <c r="H460" s="36"/>
      <c r="I460" s="23"/>
      <c r="J460" s="34"/>
      <c r="K460" s="315"/>
      <c r="L460" s="12">
        <v>1.2</v>
      </c>
      <c r="M460" s="12">
        <v>1.2</v>
      </c>
      <c r="N460" s="12">
        <f t="shared" si="71"/>
        <v>1.44</v>
      </c>
      <c r="O460" s="12">
        <v>0.1</v>
      </c>
      <c r="P460" s="12">
        <f t="shared" si="72"/>
        <v>0.14399999999999999</v>
      </c>
      <c r="Q460" s="12" t="s">
        <v>609</v>
      </c>
      <c r="S460" s="12">
        <v>4</v>
      </c>
      <c r="T460" s="12">
        <f t="shared" si="70"/>
        <v>0.57599999999999996</v>
      </c>
    </row>
    <row r="461" spans="1:22" ht="15.75" hidden="1">
      <c r="A461" s="214" t="s">
        <v>610</v>
      </c>
      <c r="B461" s="525"/>
      <c r="C461" s="420" t="s">
        <v>611</v>
      </c>
      <c r="D461" s="158" t="s">
        <v>23</v>
      </c>
      <c r="E461" s="356">
        <v>10.8</v>
      </c>
      <c r="F461" s="750">
        <v>8.32</v>
      </c>
      <c r="G461" s="159">
        <f t="shared" si="69"/>
        <v>89.86</v>
      </c>
      <c r="H461" s="36"/>
      <c r="I461" s="34"/>
      <c r="J461" s="34"/>
      <c r="K461" s="315"/>
      <c r="L461" s="12">
        <v>1.2</v>
      </c>
      <c r="M461" s="12">
        <v>1.5</v>
      </c>
      <c r="N461" s="12">
        <f t="shared" si="71"/>
        <v>1.7999999999999998</v>
      </c>
      <c r="O461" s="12">
        <v>4</v>
      </c>
      <c r="P461" s="12">
        <f t="shared" si="72"/>
        <v>7.1999999999999993</v>
      </c>
      <c r="Q461" s="12" t="s">
        <v>612</v>
      </c>
      <c r="S461" s="12">
        <v>4</v>
      </c>
      <c r="T461" s="12">
        <f t="shared" si="70"/>
        <v>28.799999999999997</v>
      </c>
    </row>
    <row r="462" spans="1:22" ht="15.75" hidden="1">
      <c r="A462" s="214" t="s">
        <v>613</v>
      </c>
      <c r="B462" s="525"/>
      <c r="C462" s="420" t="s">
        <v>614</v>
      </c>
      <c r="D462" s="158" t="s">
        <v>23</v>
      </c>
      <c r="E462" s="356">
        <v>10.8</v>
      </c>
      <c r="F462" s="750">
        <v>16.850000000000001</v>
      </c>
      <c r="G462" s="159">
        <f t="shared" si="69"/>
        <v>181.98</v>
      </c>
      <c r="H462" s="36"/>
      <c r="I462" s="34"/>
      <c r="J462" s="34"/>
      <c r="K462" s="315"/>
      <c r="L462" s="12">
        <v>1.2</v>
      </c>
      <c r="M462" s="12">
        <v>1.5</v>
      </c>
      <c r="N462" s="12">
        <f t="shared" si="71"/>
        <v>1.7999999999999998</v>
      </c>
      <c r="O462" s="12">
        <v>4</v>
      </c>
      <c r="P462" s="12">
        <f t="shared" si="72"/>
        <v>7.1999999999999993</v>
      </c>
      <c r="Q462" s="12" t="s">
        <v>615</v>
      </c>
      <c r="S462" s="12">
        <v>4</v>
      </c>
      <c r="T462" s="12">
        <f t="shared" si="70"/>
        <v>28.799999999999997</v>
      </c>
    </row>
    <row r="463" spans="1:22" ht="29.25" hidden="1">
      <c r="A463" s="214" t="s">
        <v>616</v>
      </c>
      <c r="B463" s="525"/>
      <c r="C463" s="420" t="s">
        <v>617</v>
      </c>
      <c r="D463" s="158" t="s">
        <v>23</v>
      </c>
      <c r="E463" s="356">
        <v>10.8</v>
      </c>
      <c r="F463" s="750">
        <v>60.13</v>
      </c>
      <c r="G463" s="159">
        <f t="shared" si="69"/>
        <v>649.4</v>
      </c>
      <c r="H463" s="36"/>
      <c r="I463" s="34"/>
      <c r="J463" s="34"/>
      <c r="K463" s="315"/>
      <c r="L463" s="12">
        <v>1.2</v>
      </c>
      <c r="M463" s="12">
        <v>1.2</v>
      </c>
      <c r="P463" s="12">
        <f>L463*M463</f>
        <v>1.44</v>
      </c>
      <c r="Q463" s="12" t="s">
        <v>618</v>
      </c>
      <c r="S463" s="12">
        <v>4</v>
      </c>
      <c r="T463" s="12">
        <f t="shared" si="70"/>
        <v>5.76</v>
      </c>
    </row>
    <row r="464" spans="1:22" ht="15.75" hidden="1">
      <c r="A464" s="214" t="s">
        <v>391</v>
      </c>
      <c r="B464" s="525"/>
      <c r="C464" s="420" t="s">
        <v>431</v>
      </c>
      <c r="D464" s="158" t="s">
        <v>37</v>
      </c>
      <c r="E464" s="356">
        <v>0.32</v>
      </c>
      <c r="F464" s="750">
        <v>591.54</v>
      </c>
      <c r="G464" s="159">
        <f t="shared" si="69"/>
        <v>189.29</v>
      </c>
      <c r="H464" s="36"/>
      <c r="I464" s="34"/>
      <c r="J464" s="23"/>
      <c r="K464" s="314"/>
      <c r="L464" s="12">
        <v>1.2</v>
      </c>
      <c r="M464" s="12">
        <v>1.2</v>
      </c>
      <c r="P464" s="12">
        <f>L464*M464</f>
        <v>1.44</v>
      </c>
      <c r="Q464" s="12" t="s">
        <v>393</v>
      </c>
      <c r="S464" s="12">
        <v>4</v>
      </c>
      <c r="T464" s="12">
        <f t="shared" si="70"/>
        <v>5.76</v>
      </c>
    </row>
    <row r="465" spans="1:20" ht="29.25" hidden="1">
      <c r="A465" s="214" t="s">
        <v>619</v>
      </c>
      <c r="B465" s="525"/>
      <c r="C465" s="420" t="s">
        <v>620</v>
      </c>
      <c r="D465" s="158" t="s">
        <v>57</v>
      </c>
      <c r="E465" s="356">
        <v>3</v>
      </c>
      <c r="F465" s="192">
        <v>453.72</v>
      </c>
      <c r="G465" s="159">
        <f t="shared" si="69"/>
        <v>1361.16</v>
      </c>
      <c r="H465" s="36"/>
      <c r="I465" s="34"/>
      <c r="J465" s="23"/>
      <c r="K465" s="314"/>
      <c r="L465" s="312">
        <v>214.42</v>
      </c>
      <c r="M465" s="12">
        <v>2</v>
      </c>
      <c r="P465" s="251">
        <f>L465*M465</f>
        <v>428.84</v>
      </c>
      <c r="Q465" s="12" t="s">
        <v>621</v>
      </c>
      <c r="S465" s="12">
        <v>4</v>
      </c>
      <c r="T465" s="12">
        <f t="shared" si="70"/>
        <v>1715.36</v>
      </c>
    </row>
    <row r="466" spans="1:20" ht="15.75" hidden="1">
      <c r="A466" s="214" t="s">
        <v>622</v>
      </c>
      <c r="B466" s="525"/>
      <c r="C466" s="420" t="s">
        <v>623</v>
      </c>
      <c r="D466" s="158" t="s">
        <v>23</v>
      </c>
      <c r="E466" s="356">
        <v>1.5</v>
      </c>
      <c r="F466" s="750">
        <v>36.78</v>
      </c>
      <c r="G466" s="159">
        <f t="shared" si="69"/>
        <v>55.17</v>
      </c>
      <c r="H466" s="36"/>
      <c r="I466" s="23"/>
      <c r="J466" s="34"/>
      <c r="K466" s="315"/>
    </row>
    <row r="467" spans="1:20" ht="15.75" hidden="1">
      <c r="A467" s="214" t="s">
        <v>687</v>
      </c>
      <c r="B467" s="525"/>
      <c r="C467" s="420" t="s">
        <v>688</v>
      </c>
      <c r="D467" s="158" t="s">
        <v>23</v>
      </c>
      <c r="E467" s="356">
        <v>22.5</v>
      </c>
      <c r="F467" s="750">
        <v>848.2</v>
      </c>
      <c r="G467" s="159">
        <f t="shared" si="69"/>
        <v>19084.5</v>
      </c>
      <c r="H467" s="36"/>
      <c r="I467" s="19"/>
      <c r="J467" s="34"/>
      <c r="K467" s="315"/>
    </row>
    <row r="468" spans="1:20" ht="17.25" customHeight="1">
      <c r="A468" s="138" t="s">
        <v>689</v>
      </c>
      <c r="B468" s="161" t="s">
        <v>690</v>
      </c>
      <c r="C468" s="206"/>
      <c r="D468" s="206" t="s">
        <v>15</v>
      </c>
      <c r="E468" s="206"/>
      <c r="F468" s="206"/>
      <c r="G468" s="206"/>
      <c r="H468" s="222"/>
      <c r="I468" s="19"/>
      <c r="J468" s="34"/>
      <c r="K468" s="315"/>
    </row>
    <row r="469" spans="1:20" ht="28.5" hidden="1">
      <c r="A469" s="214" t="s">
        <v>691</v>
      </c>
      <c r="B469" s="191"/>
      <c r="C469" s="420" t="s">
        <v>692</v>
      </c>
      <c r="D469" s="158" t="s">
        <v>20</v>
      </c>
      <c r="E469" s="356">
        <v>9.9</v>
      </c>
      <c r="F469" s="750">
        <v>368.4</v>
      </c>
      <c r="G469" s="159">
        <f>ROUND(E469*F469,2)</f>
        <v>3647.16</v>
      </c>
      <c r="H469" s="36"/>
      <c r="I469" s="173"/>
      <c r="J469" s="173"/>
      <c r="K469" s="320"/>
      <c r="L469" s="12">
        <v>3.05</v>
      </c>
      <c r="M469" s="12">
        <v>0.75</v>
      </c>
      <c r="N469" s="12">
        <f>L469*M469</f>
        <v>2.2874999999999996</v>
      </c>
      <c r="O469" s="12">
        <v>17</v>
      </c>
      <c r="P469" s="12">
        <f>N469*O469</f>
        <v>38.887499999999996</v>
      </c>
    </row>
    <row r="470" spans="1:20" hidden="1">
      <c r="A470" s="214" t="s">
        <v>693</v>
      </c>
      <c r="B470" s="191"/>
      <c r="C470" s="421" t="s">
        <v>694</v>
      </c>
      <c r="D470" s="158" t="s">
        <v>305</v>
      </c>
      <c r="E470" s="356">
        <v>2</v>
      </c>
      <c r="F470" s="750">
        <v>408.8</v>
      </c>
      <c r="G470" s="159">
        <f t="shared" ref="G470:G504" si="73">ROUND(E470*F470,2)</f>
        <v>817.6</v>
      </c>
      <c r="H470" s="36"/>
      <c r="I470" s="34"/>
      <c r="J470" s="34"/>
      <c r="K470" s="315"/>
    </row>
    <row r="471" spans="1:20" ht="28.5" hidden="1">
      <c r="A471" s="214" t="s">
        <v>695</v>
      </c>
      <c r="B471" s="194"/>
      <c r="C471" s="421" t="s">
        <v>696</v>
      </c>
      <c r="D471" s="158" t="s">
        <v>305</v>
      </c>
      <c r="E471" s="356">
        <v>8</v>
      </c>
      <c r="F471" s="750">
        <v>639.29</v>
      </c>
      <c r="G471" s="159">
        <f t="shared" si="73"/>
        <v>5114.32</v>
      </c>
      <c r="H471" s="34"/>
      <c r="I471" s="34"/>
      <c r="J471" s="34"/>
      <c r="K471" s="315"/>
    </row>
    <row r="472" spans="1:20" ht="15.75" hidden="1" customHeight="1">
      <c r="A472" s="214" t="s">
        <v>698</v>
      </c>
      <c r="B472" s="191"/>
      <c r="C472" s="420" t="s">
        <v>699</v>
      </c>
      <c r="D472" s="158" t="s">
        <v>305</v>
      </c>
      <c r="E472" s="356">
        <v>8</v>
      </c>
      <c r="F472" s="750">
        <v>30.99</v>
      </c>
      <c r="G472" s="159">
        <f>ROUND(E472*F472,2)</f>
        <v>247.92</v>
      </c>
      <c r="H472" s="34"/>
      <c r="I472" s="34"/>
      <c r="J472" s="34"/>
      <c r="K472" s="315"/>
    </row>
    <row r="473" spans="1:20" hidden="1">
      <c r="A473" s="214" t="s">
        <v>700</v>
      </c>
      <c r="B473" s="194"/>
      <c r="C473" s="421" t="s">
        <v>701</v>
      </c>
      <c r="D473" s="158" t="s">
        <v>57</v>
      </c>
      <c r="E473" s="356">
        <v>8</v>
      </c>
      <c r="F473" s="750">
        <v>672.33</v>
      </c>
      <c r="G473" s="159">
        <f t="shared" si="73"/>
        <v>5378.64</v>
      </c>
      <c r="H473" s="36"/>
      <c r="I473" s="34"/>
      <c r="J473" s="34"/>
      <c r="K473" s="315"/>
    </row>
    <row r="474" spans="1:20" hidden="1">
      <c r="A474" s="214" t="s">
        <v>702</v>
      </c>
      <c r="B474" s="191"/>
      <c r="C474" s="420" t="s">
        <v>703</v>
      </c>
      <c r="D474" s="158" t="s">
        <v>305</v>
      </c>
      <c r="E474" s="356">
        <v>8</v>
      </c>
      <c r="F474" s="750">
        <v>377.18</v>
      </c>
      <c r="G474" s="159">
        <f>ROUND(E474*F474,2)</f>
        <v>3017.44</v>
      </c>
      <c r="H474" s="36"/>
      <c r="I474" s="34"/>
      <c r="J474" s="34"/>
      <c r="K474" s="315"/>
    </row>
    <row r="475" spans="1:20" hidden="1">
      <c r="A475" s="214" t="s">
        <v>704</v>
      </c>
      <c r="B475" s="191"/>
      <c r="C475" s="420" t="s">
        <v>705</v>
      </c>
      <c r="D475" s="158" t="s">
        <v>305</v>
      </c>
      <c r="E475" s="356">
        <v>8</v>
      </c>
      <c r="F475" s="750">
        <v>80.66</v>
      </c>
      <c r="G475" s="159">
        <f t="shared" ref="G475:G476" si="74">ROUND(E475*F475,2)</f>
        <v>645.28</v>
      </c>
      <c r="H475" s="36"/>
      <c r="I475" s="34"/>
      <c r="J475" s="34"/>
      <c r="K475" s="315"/>
    </row>
    <row r="476" spans="1:20" hidden="1">
      <c r="A476" s="214" t="s">
        <v>706</v>
      </c>
      <c r="B476" s="191"/>
      <c r="C476" s="420" t="s">
        <v>707</v>
      </c>
      <c r="D476" s="158" t="s">
        <v>305</v>
      </c>
      <c r="E476" s="356">
        <v>8</v>
      </c>
      <c r="F476" s="750">
        <v>131.56</v>
      </c>
      <c r="G476" s="159">
        <f t="shared" si="74"/>
        <v>1052.48</v>
      </c>
      <c r="H476" s="36"/>
      <c r="I476" s="34"/>
      <c r="J476" s="34"/>
      <c r="K476" s="315"/>
    </row>
    <row r="477" spans="1:20" ht="42.75" hidden="1">
      <c r="A477" s="214" t="s">
        <v>708</v>
      </c>
      <c r="B477" s="191"/>
      <c r="C477" s="420" t="s">
        <v>709</v>
      </c>
      <c r="D477" s="158" t="s">
        <v>305</v>
      </c>
      <c r="E477" s="356">
        <v>8</v>
      </c>
      <c r="F477" s="750">
        <v>478.1</v>
      </c>
      <c r="G477" s="159">
        <f>ROUND(E477*F477,2)</f>
        <v>3824.8</v>
      </c>
      <c r="H477" s="36"/>
      <c r="I477" s="34"/>
      <c r="J477" s="34"/>
      <c r="K477" s="315"/>
    </row>
    <row r="478" spans="1:20" hidden="1">
      <c r="A478" s="422" t="s">
        <v>710</v>
      </c>
      <c r="B478" s="191"/>
      <c r="C478" s="420" t="s">
        <v>711</v>
      </c>
      <c r="D478" s="158" t="s">
        <v>305</v>
      </c>
      <c r="E478" s="356">
        <v>16</v>
      </c>
      <c r="F478" s="750">
        <v>9.5</v>
      </c>
      <c r="G478" s="159">
        <f t="shared" ref="G478" si="75">ROUND(E478*F478,2)</f>
        <v>152</v>
      </c>
      <c r="H478" s="36"/>
      <c r="I478" s="34"/>
      <c r="J478" s="34"/>
      <c r="K478" s="315"/>
    </row>
    <row r="479" spans="1:20" hidden="1">
      <c r="A479" s="214" t="s">
        <v>712</v>
      </c>
      <c r="B479" s="191"/>
      <c r="C479" s="420" t="s">
        <v>713</v>
      </c>
      <c r="D479" s="158" t="s">
        <v>305</v>
      </c>
      <c r="E479" s="356">
        <v>3</v>
      </c>
      <c r="F479" s="750">
        <v>578.62</v>
      </c>
      <c r="G479" s="159">
        <f>ROUND(E479*F479,2)</f>
        <v>1735.86</v>
      </c>
      <c r="H479" s="36"/>
      <c r="I479" s="34"/>
      <c r="J479" s="34"/>
      <c r="K479" s="315"/>
    </row>
    <row r="480" spans="1:20" ht="28.5" hidden="1">
      <c r="A480" s="210" t="s">
        <v>714</v>
      </c>
      <c r="B480" s="191"/>
      <c r="C480" s="386" t="s">
        <v>715</v>
      </c>
      <c r="D480" s="423" t="s">
        <v>305</v>
      </c>
      <c r="E480" s="356">
        <v>3</v>
      </c>
      <c r="F480" s="750">
        <v>41.03</v>
      </c>
      <c r="G480" s="159">
        <f t="shared" ref="G480:G483" si="76">ROUND(E480*F480,2)</f>
        <v>123.09</v>
      </c>
      <c r="H480" s="36"/>
      <c r="I480" s="34"/>
      <c r="J480" s="34"/>
      <c r="K480" s="315"/>
    </row>
    <row r="481" spans="1:15" hidden="1">
      <c r="A481" s="422" t="s">
        <v>710</v>
      </c>
      <c r="B481" s="191"/>
      <c r="C481" s="420" t="s">
        <v>711</v>
      </c>
      <c r="D481" s="158" t="s">
        <v>305</v>
      </c>
      <c r="E481" s="356">
        <v>3</v>
      </c>
      <c r="F481" s="750">
        <v>9.5</v>
      </c>
      <c r="G481" s="159">
        <f t="shared" si="76"/>
        <v>28.5</v>
      </c>
      <c r="H481" s="36"/>
      <c r="I481" s="34"/>
      <c r="J481" s="19"/>
      <c r="K481" s="323"/>
    </row>
    <row r="482" spans="1:15" hidden="1">
      <c r="A482" s="214" t="s">
        <v>706</v>
      </c>
      <c r="B482" s="191"/>
      <c r="C482" s="420" t="s">
        <v>707</v>
      </c>
      <c r="D482" s="158" t="s">
        <v>305</v>
      </c>
      <c r="E482" s="356">
        <v>3</v>
      </c>
      <c r="F482" s="750">
        <v>131.56</v>
      </c>
      <c r="G482" s="159">
        <f t="shared" si="76"/>
        <v>394.68</v>
      </c>
      <c r="H482" s="36"/>
      <c r="I482" s="34"/>
      <c r="J482" s="19"/>
      <c r="K482" s="323"/>
    </row>
    <row r="483" spans="1:15" hidden="1">
      <c r="A483" s="214" t="s">
        <v>704</v>
      </c>
      <c r="B483" s="191"/>
      <c r="C483" s="420" t="s">
        <v>705</v>
      </c>
      <c r="D483" s="158" t="s">
        <v>305</v>
      </c>
      <c r="E483" s="356">
        <v>3</v>
      </c>
      <c r="F483" s="750">
        <v>80.66</v>
      </c>
      <c r="G483" s="159">
        <f t="shared" si="76"/>
        <v>241.98</v>
      </c>
      <c r="H483" s="36"/>
      <c r="I483" s="34"/>
      <c r="J483" s="19"/>
      <c r="K483" s="323"/>
    </row>
    <row r="484" spans="1:15" hidden="1">
      <c r="A484" s="214" t="s">
        <v>716</v>
      </c>
      <c r="B484" s="191"/>
      <c r="C484" s="420" t="s">
        <v>717</v>
      </c>
      <c r="D484" s="423" t="s">
        <v>57</v>
      </c>
      <c r="E484" s="356">
        <v>41</v>
      </c>
      <c r="F484" s="750">
        <v>471.46</v>
      </c>
      <c r="G484" s="159">
        <f t="shared" si="73"/>
        <v>19329.86</v>
      </c>
      <c r="H484" s="36"/>
      <c r="I484" s="34"/>
      <c r="J484" s="19"/>
      <c r="K484" s="323"/>
    </row>
    <row r="485" spans="1:15" hidden="1">
      <c r="A485" s="214" t="s">
        <v>698</v>
      </c>
      <c r="B485" s="191"/>
      <c r="C485" s="420" t="s">
        <v>699</v>
      </c>
      <c r="D485" s="158" t="s">
        <v>305</v>
      </c>
      <c r="E485" s="356">
        <v>41</v>
      </c>
      <c r="F485" s="750">
        <v>30.99</v>
      </c>
      <c r="G485" s="159">
        <f>ROUND(E485*F485,2)</f>
        <v>1270.5899999999999</v>
      </c>
      <c r="H485" s="36"/>
      <c r="I485" s="34"/>
      <c r="J485" s="19"/>
      <c r="K485" s="323"/>
    </row>
    <row r="486" spans="1:15" hidden="1">
      <c r="A486" s="422" t="s">
        <v>710</v>
      </c>
      <c r="B486" s="191"/>
      <c r="C486" s="420" t="s">
        <v>711</v>
      </c>
      <c r="D486" s="158" t="s">
        <v>305</v>
      </c>
      <c r="E486" s="356">
        <v>41</v>
      </c>
      <c r="F486" s="750">
        <v>9.5</v>
      </c>
      <c r="G486" s="159">
        <f t="shared" ref="G486:G487" si="77">ROUND(E486*F486,2)</f>
        <v>389.5</v>
      </c>
      <c r="H486" s="36"/>
      <c r="I486" s="2"/>
      <c r="J486" s="34"/>
      <c r="K486" s="315"/>
    </row>
    <row r="487" spans="1:15" hidden="1">
      <c r="A487" s="214" t="s">
        <v>718</v>
      </c>
      <c r="B487" s="191"/>
      <c r="C487" s="420" t="s">
        <v>719</v>
      </c>
      <c r="D487" s="158" t="s">
        <v>305</v>
      </c>
      <c r="E487" s="356">
        <v>66</v>
      </c>
      <c r="F487" s="750">
        <v>37.21</v>
      </c>
      <c r="G487" s="159">
        <f t="shared" si="77"/>
        <v>2455.86</v>
      </c>
      <c r="H487" s="36"/>
      <c r="I487" s="2"/>
      <c r="J487" s="34"/>
      <c r="K487" s="315"/>
    </row>
    <row r="488" spans="1:15" hidden="1">
      <c r="A488" s="214" t="s">
        <v>720</v>
      </c>
      <c r="B488" s="191"/>
      <c r="C488" s="420" t="s">
        <v>721</v>
      </c>
      <c r="D488" s="423" t="s">
        <v>305</v>
      </c>
      <c r="E488" s="356">
        <v>49</v>
      </c>
      <c r="F488" s="750">
        <v>56.04</v>
      </c>
      <c r="G488" s="159">
        <f t="shared" si="73"/>
        <v>2745.96</v>
      </c>
      <c r="H488" s="36"/>
      <c r="I488" s="2"/>
      <c r="J488" s="34"/>
      <c r="K488" s="315"/>
      <c r="L488" s="12">
        <v>49</v>
      </c>
      <c r="M488" s="12">
        <v>8</v>
      </c>
      <c r="N488" s="12">
        <v>4</v>
      </c>
      <c r="O488" s="12">
        <f>SUM(L488:N488)</f>
        <v>61</v>
      </c>
    </row>
    <row r="489" spans="1:15" hidden="1">
      <c r="A489" s="214" t="s">
        <v>722</v>
      </c>
      <c r="B489" s="191"/>
      <c r="C489" s="420" t="s">
        <v>723</v>
      </c>
      <c r="D489" s="158" t="s">
        <v>305</v>
      </c>
      <c r="E489" s="356">
        <v>66</v>
      </c>
      <c r="F489" s="750">
        <v>30.28</v>
      </c>
      <c r="G489" s="159">
        <f t="shared" si="73"/>
        <v>1998.48</v>
      </c>
      <c r="H489" s="36"/>
      <c r="I489" s="34"/>
      <c r="J489" s="34"/>
      <c r="K489" s="315"/>
      <c r="L489" s="12">
        <v>49</v>
      </c>
      <c r="M489" s="12">
        <v>10</v>
      </c>
      <c r="N489" s="12">
        <f>SUM(L489:M489)</f>
        <v>59</v>
      </c>
    </row>
    <row r="490" spans="1:15" hidden="1">
      <c r="A490" s="214" t="s">
        <v>724</v>
      </c>
      <c r="B490" s="424"/>
      <c r="C490" s="386" t="s">
        <v>725</v>
      </c>
      <c r="D490" s="423" t="s">
        <v>20</v>
      </c>
      <c r="E490" s="356">
        <v>52.8</v>
      </c>
      <c r="F490" s="750">
        <v>1041.67</v>
      </c>
      <c r="G490" s="159">
        <f>ROUND(E490*F490,2)</f>
        <v>55000.18</v>
      </c>
      <c r="H490" s="36"/>
      <c r="I490" s="34"/>
      <c r="J490" s="34"/>
      <c r="K490" s="315"/>
    </row>
    <row r="491" spans="1:15" hidden="1">
      <c r="A491" s="214" t="s">
        <v>726</v>
      </c>
      <c r="B491" s="191"/>
      <c r="C491" s="420" t="s">
        <v>727</v>
      </c>
      <c r="D491" s="158" t="s">
        <v>305</v>
      </c>
      <c r="E491" s="356">
        <v>47</v>
      </c>
      <c r="F491" s="750">
        <v>88.65</v>
      </c>
      <c r="G491" s="159">
        <f>ROUND(E491*F491,2)</f>
        <v>4166.55</v>
      </c>
      <c r="H491" s="36"/>
      <c r="I491" s="34"/>
      <c r="J491" s="34"/>
      <c r="K491" s="315"/>
    </row>
    <row r="492" spans="1:15" ht="28.5" hidden="1">
      <c r="A492" s="214" t="s">
        <v>728</v>
      </c>
      <c r="B492" s="191"/>
      <c r="C492" s="420" t="s">
        <v>729</v>
      </c>
      <c r="D492" s="158" t="s">
        <v>305</v>
      </c>
      <c r="E492" s="356">
        <v>47</v>
      </c>
      <c r="F492" s="750">
        <v>165.58</v>
      </c>
      <c r="G492" s="159">
        <f t="shared" si="73"/>
        <v>7782.26</v>
      </c>
      <c r="H492" s="36"/>
      <c r="I492" s="34"/>
      <c r="J492" s="34"/>
      <c r="K492" s="315"/>
    </row>
    <row r="493" spans="1:15" hidden="1">
      <c r="A493" s="214" t="s">
        <v>706</v>
      </c>
      <c r="B493" s="191"/>
      <c r="C493" s="420" t="s">
        <v>707</v>
      </c>
      <c r="D493" s="158" t="s">
        <v>305</v>
      </c>
      <c r="E493" s="356">
        <v>47</v>
      </c>
      <c r="F493" s="750">
        <v>131.56</v>
      </c>
      <c r="G493" s="159">
        <f t="shared" si="73"/>
        <v>6183.32</v>
      </c>
      <c r="H493" s="36"/>
      <c r="I493" s="34"/>
      <c r="J493" s="34"/>
      <c r="K493" s="315"/>
    </row>
    <row r="494" spans="1:15" hidden="1">
      <c r="A494" s="214" t="s">
        <v>704</v>
      </c>
      <c r="B494" s="191"/>
      <c r="C494" s="420" t="s">
        <v>705</v>
      </c>
      <c r="D494" s="158" t="s">
        <v>305</v>
      </c>
      <c r="E494" s="356">
        <v>47</v>
      </c>
      <c r="F494" s="750">
        <v>80.66</v>
      </c>
      <c r="G494" s="159">
        <f t="shared" si="73"/>
        <v>3791.02</v>
      </c>
      <c r="H494" s="36"/>
      <c r="I494" s="34"/>
      <c r="J494" s="34"/>
      <c r="K494" s="315"/>
    </row>
    <row r="495" spans="1:15" hidden="1">
      <c r="A495" s="422" t="s">
        <v>710</v>
      </c>
      <c r="B495" s="191"/>
      <c r="C495" s="420" t="s">
        <v>711</v>
      </c>
      <c r="D495" s="158" t="s">
        <v>305</v>
      </c>
      <c r="E495" s="356">
        <v>47</v>
      </c>
      <c r="F495" s="750">
        <v>9.5</v>
      </c>
      <c r="G495" s="159">
        <f t="shared" si="73"/>
        <v>446.5</v>
      </c>
      <c r="H495" s="36"/>
      <c r="I495" s="34"/>
      <c r="J495" s="34"/>
      <c r="K495" s="315"/>
    </row>
    <row r="496" spans="1:15" hidden="1">
      <c r="A496" s="214" t="s">
        <v>730</v>
      </c>
      <c r="B496" s="191"/>
      <c r="C496" s="420" t="s">
        <v>731</v>
      </c>
      <c r="D496" s="158" t="s">
        <v>305</v>
      </c>
      <c r="E496" s="356">
        <v>4</v>
      </c>
      <c r="F496" s="750">
        <v>416.96</v>
      </c>
      <c r="G496" s="159">
        <f t="shared" si="73"/>
        <v>1667.84</v>
      </c>
      <c r="H496" s="36"/>
      <c r="I496" s="34"/>
      <c r="J496" s="34"/>
      <c r="K496" s="315"/>
    </row>
    <row r="497" spans="1:11" hidden="1">
      <c r="A497" s="214" t="s">
        <v>732</v>
      </c>
      <c r="B497" s="194"/>
      <c r="C497" s="420" t="s">
        <v>733</v>
      </c>
      <c r="D497" s="158" t="s">
        <v>62</v>
      </c>
      <c r="E497" s="356">
        <v>1</v>
      </c>
      <c r="F497" s="750">
        <v>792.6</v>
      </c>
      <c r="G497" s="159">
        <f t="shared" si="73"/>
        <v>792.6</v>
      </c>
      <c r="H497" s="36"/>
      <c r="I497" s="34"/>
      <c r="J497" s="34"/>
      <c r="K497" s="315"/>
    </row>
    <row r="498" spans="1:11" ht="28.5" hidden="1">
      <c r="A498" s="214" t="s">
        <v>734</v>
      </c>
      <c r="B498" s="191"/>
      <c r="C498" s="420" t="s">
        <v>735</v>
      </c>
      <c r="D498" s="423" t="s">
        <v>305</v>
      </c>
      <c r="E498" s="356">
        <v>9</v>
      </c>
      <c r="F498" s="750">
        <v>144.04</v>
      </c>
      <c r="G498" s="159">
        <f t="shared" si="73"/>
        <v>1296.3599999999999</v>
      </c>
      <c r="H498" s="36"/>
      <c r="I498" s="34"/>
      <c r="J498" s="34"/>
      <c r="K498" s="315"/>
    </row>
    <row r="499" spans="1:11" hidden="1">
      <c r="A499" s="214" t="s">
        <v>706</v>
      </c>
      <c r="B499" s="191"/>
      <c r="C499" s="420" t="s">
        <v>707</v>
      </c>
      <c r="D499" s="158" t="s">
        <v>305</v>
      </c>
      <c r="E499" s="356">
        <v>9</v>
      </c>
      <c r="F499" s="750">
        <v>131.56</v>
      </c>
      <c r="G499" s="159">
        <f t="shared" si="73"/>
        <v>1184.04</v>
      </c>
      <c r="H499" s="36"/>
      <c r="I499" s="34"/>
      <c r="J499" s="34"/>
      <c r="K499" s="315"/>
    </row>
    <row r="500" spans="1:11" hidden="1">
      <c r="A500" s="214" t="s">
        <v>704</v>
      </c>
      <c r="B500" s="191"/>
      <c r="C500" s="420" t="s">
        <v>705</v>
      </c>
      <c r="D500" s="158" t="s">
        <v>305</v>
      </c>
      <c r="E500" s="356">
        <v>9</v>
      </c>
      <c r="F500" s="750">
        <v>80.66</v>
      </c>
      <c r="G500" s="159">
        <f t="shared" si="73"/>
        <v>725.94</v>
      </c>
      <c r="H500" s="36"/>
      <c r="I500" s="34"/>
      <c r="J500" s="34"/>
      <c r="K500" s="315"/>
    </row>
    <row r="501" spans="1:11" hidden="1">
      <c r="A501" s="422" t="s">
        <v>710</v>
      </c>
      <c r="B501" s="191"/>
      <c r="C501" s="420" t="s">
        <v>711</v>
      </c>
      <c r="D501" s="158" t="s">
        <v>305</v>
      </c>
      <c r="E501" s="356">
        <v>9</v>
      </c>
      <c r="F501" s="750">
        <v>9.5</v>
      </c>
      <c r="G501" s="159">
        <f t="shared" si="73"/>
        <v>85.5</v>
      </c>
      <c r="H501" s="36"/>
      <c r="I501" s="34"/>
      <c r="J501" s="34"/>
      <c r="K501" s="315"/>
    </row>
    <row r="502" spans="1:11" ht="28.5" hidden="1">
      <c r="A502" s="210" t="s">
        <v>714</v>
      </c>
      <c r="B502" s="191"/>
      <c r="C502" s="386" t="s">
        <v>715</v>
      </c>
      <c r="D502" s="423" t="s">
        <v>305</v>
      </c>
      <c r="E502" s="356">
        <v>27</v>
      </c>
      <c r="F502" s="750">
        <v>41.03</v>
      </c>
      <c r="G502" s="159">
        <f>ROUND(E502*F502,2)</f>
        <v>1107.81</v>
      </c>
      <c r="H502" s="36"/>
      <c r="I502" s="34"/>
      <c r="J502" s="34"/>
      <c r="K502" s="315"/>
    </row>
    <row r="503" spans="1:11" ht="17.100000000000001" hidden="1" customHeight="1">
      <c r="A503" s="422" t="s">
        <v>736</v>
      </c>
      <c r="B503" s="424"/>
      <c r="C503" s="420" t="s">
        <v>737</v>
      </c>
      <c r="D503" s="423" t="s">
        <v>305</v>
      </c>
      <c r="E503" s="356">
        <v>27</v>
      </c>
      <c r="F503" s="750">
        <v>928.7</v>
      </c>
      <c r="G503" s="159">
        <f t="shared" si="73"/>
        <v>25074.9</v>
      </c>
      <c r="H503" s="36"/>
      <c r="I503" s="34"/>
      <c r="J503" s="34"/>
      <c r="K503" s="315"/>
    </row>
    <row r="504" spans="1:11" ht="28.5" hidden="1">
      <c r="A504" s="425" t="s">
        <v>738</v>
      </c>
      <c r="B504" s="170"/>
      <c r="C504" s="420" t="s">
        <v>739</v>
      </c>
      <c r="D504" s="158" t="s">
        <v>305</v>
      </c>
      <c r="E504" s="356">
        <v>2</v>
      </c>
      <c r="F504" s="192">
        <v>1234.3399999999999</v>
      </c>
      <c r="G504" s="159">
        <f t="shared" si="73"/>
        <v>2468.6799999999998</v>
      </c>
      <c r="H504" s="36"/>
      <c r="I504" s="34"/>
      <c r="J504" s="34"/>
      <c r="K504" s="315"/>
    </row>
    <row r="505" spans="1:11" ht="15">
      <c r="A505" s="24" t="s">
        <v>740</v>
      </c>
      <c r="B505" s="25" t="s">
        <v>741</v>
      </c>
      <c r="C505" s="25"/>
      <c r="D505" s="27"/>
      <c r="E505" s="205"/>
      <c r="F505" s="29"/>
      <c r="G505" s="208"/>
      <c r="H505" s="236"/>
      <c r="I505" s="202"/>
      <c r="J505" s="137"/>
      <c r="K505" s="322"/>
    </row>
    <row r="506" spans="1:11" ht="28.5" hidden="1">
      <c r="A506" s="210" t="s">
        <v>742</v>
      </c>
      <c r="B506" s="191"/>
      <c r="C506" s="387" t="s">
        <v>743</v>
      </c>
      <c r="D506" s="158" t="s">
        <v>20</v>
      </c>
      <c r="E506" s="356">
        <v>24.17</v>
      </c>
      <c r="F506" s="750">
        <v>1655.83</v>
      </c>
      <c r="G506" s="159">
        <f t="shared" ref="G506:G512" si="78">ROUND(E506*F506,2)</f>
        <v>40021.410000000003</v>
      </c>
      <c r="H506" s="36"/>
      <c r="I506" s="137"/>
      <c r="J506" s="137"/>
      <c r="K506" s="322"/>
    </row>
    <row r="507" spans="1:11" ht="28.5" hidden="1">
      <c r="A507" s="210" t="s">
        <v>744</v>
      </c>
      <c r="B507" s="191"/>
      <c r="C507" s="386" t="s">
        <v>745</v>
      </c>
      <c r="D507" s="158" t="s">
        <v>57</v>
      </c>
      <c r="E507" s="356">
        <v>1</v>
      </c>
      <c r="F507" s="750">
        <v>2545.94</v>
      </c>
      <c r="G507" s="159">
        <f t="shared" si="78"/>
        <v>2545.94</v>
      </c>
      <c r="H507" s="36"/>
      <c r="I507" s="137"/>
      <c r="J507" s="137"/>
      <c r="K507" s="322"/>
    </row>
    <row r="508" spans="1:11" hidden="1">
      <c r="A508" s="210" t="s">
        <v>746</v>
      </c>
      <c r="B508" s="523"/>
      <c r="C508" s="386" t="s">
        <v>747</v>
      </c>
      <c r="D508" s="158" t="s">
        <v>57</v>
      </c>
      <c r="E508" s="356">
        <v>1</v>
      </c>
      <c r="F508" s="750">
        <v>3986.81</v>
      </c>
      <c r="G508" s="159">
        <f t="shared" si="78"/>
        <v>3986.81</v>
      </c>
      <c r="H508" s="36"/>
      <c r="I508" s="137"/>
      <c r="J508" s="137"/>
      <c r="K508" s="322"/>
    </row>
    <row r="509" spans="1:11" hidden="1">
      <c r="A509" s="210" t="s">
        <v>748</v>
      </c>
      <c r="B509" s="523"/>
      <c r="C509" s="386" t="s">
        <v>749</v>
      </c>
      <c r="D509" s="158" t="s">
        <v>305</v>
      </c>
      <c r="E509" s="356">
        <v>100</v>
      </c>
      <c r="F509" s="192">
        <v>613.64</v>
      </c>
      <c r="G509" s="159">
        <f t="shared" si="78"/>
        <v>61364</v>
      </c>
      <c r="H509" s="36"/>
      <c r="I509" s="137"/>
      <c r="J509" s="137"/>
      <c r="K509" s="322"/>
    </row>
    <row r="510" spans="1:11" ht="28.5" hidden="1">
      <c r="A510" s="210" t="s">
        <v>750</v>
      </c>
      <c r="B510" s="523"/>
      <c r="C510" s="386" t="s">
        <v>33</v>
      </c>
      <c r="D510" s="158" t="s">
        <v>57</v>
      </c>
      <c r="E510" s="356">
        <v>1</v>
      </c>
      <c r="F510" s="192">
        <v>16399</v>
      </c>
      <c r="G510" s="159">
        <f t="shared" si="78"/>
        <v>16399</v>
      </c>
      <c r="H510" s="36"/>
      <c r="I510" s="137"/>
      <c r="J510" s="137"/>
      <c r="K510" s="322"/>
    </row>
    <row r="511" spans="1:11" ht="42.75" hidden="1">
      <c r="A511" s="386" t="s">
        <v>751</v>
      </c>
      <c r="B511" s="191"/>
      <c r="C511" s="386" t="s">
        <v>752</v>
      </c>
      <c r="D511" s="158" t="s">
        <v>305</v>
      </c>
      <c r="E511" s="356">
        <v>12</v>
      </c>
      <c r="F511" s="750">
        <v>1285.26</v>
      </c>
      <c r="G511" s="159">
        <f t="shared" si="78"/>
        <v>15423.12</v>
      </c>
      <c r="H511" s="36"/>
      <c r="I511" s="137"/>
      <c r="J511" s="137"/>
      <c r="K511" s="322"/>
    </row>
    <row r="512" spans="1:11" hidden="1">
      <c r="A512" s="210" t="s">
        <v>753</v>
      </c>
      <c r="B512" s="523"/>
      <c r="C512" s="386" t="s">
        <v>754</v>
      </c>
      <c r="D512" s="158" t="s">
        <v>305</v>
      </c>
      <c r="E512" s="356">
        <v>4</v>
      </c>
      <c r="F512" s="192">
        <v>2962.4</v>
      </c>
      <c r="G512" s="159">
        <f t="shared" si="78"/>
        <v>11849.6</v>
      </c>
      <c r="H512" s="36"/>
      <c r="I512" s="137"/>
      <c r="J512" s="137"/>
      <c r="K512" s="322"/>
    </row>
    <row r="513" spans="1:23" ht="15">
      <c r="A513" s="24" t="s">
        <v>755</v>
      </c>
      <c r="B513" s="25" t="s">
        <v>756</v>
      </c>
      <c r="C513" s="26"/>
      <c r="D513" s="27" t="s">
        <v>15</v>
      </c>
      <c r="E513" s="28"/>
      <c r="F513" s="153"/>
      <c r="G513" s="208"/>
      <c r="H513" s="230"/>
      <c r="I513" s="200"/>
      <c r="J513" s="137"/>
      <c r="K513" s="322"/>
    </row>
    <row r="514" spans="1:23" ht="15">
      <c r="A514" s="138" t="s">
        <v>757</v>
      </c>
      <c r="B514" s="38" t="s">
        <v>398</v>
      </c>
      <c r="C514" s="160"/>
      <c r="D514" s="161" t="s">
        <v>15</v>
      </c>
      <c r="E514" s="162"/>
      <c r="F514" s="163"/>
      <c r="G514" s="163"/>
      <c r="H514" s="39"/>
      <c r="I514" s="137"/>
      <c r="J514" s="137"/>
      <c r="K514" s="322"/>
    </row>
    <row r="515" spans="1:23" ht="19.5" hidden="1" customHeight="1">
      <c r="A515" s="214" t="s">
        <v>297</v>
      </c>
      <c r="B515" s="191"/>
      <c r="C515" s="420" t="s">
        <v>298</v>
      </c>
      <c r="D515" s="158" t="s">
        <v>20</v>
      </c>
      <c r="E515" s="356">
        <v>990</v>
      </c>
      <c r="F515" s="750">
        <v>5.45</v>
      </c>
      <c r="G515" s="159">
        <f t="shared" ref="G515" si="79">ROUND(E515*F515,2)</f>
        <v>5395.5</v>
      </c>
      <c r="H515" s="133"/>
      <c r="I515" s="34"/>
      <c r="J515" s="34"/>
      <c r="K515" s="315"/>
      <c r="L515" s="12">
        <v>330</v>
      </c>
      <c r="M515" s="12">
        <v>3</v>
      </c>
      <c r="N515" s="12">
        <f>L515*M515</f>
        <v>990</v>
      </c>
    </row>
    <row r="516" spans="1:23" hidden="1">
      <c r="A516" s="214" t="s">
        <v>481</v>
      </c>
      <c r="B516" s="492"/>
      <c r="C516" s="420" t="s">
        <v>482</v>
      </c>
      <c r="D516" s="158" t="s">
        <v>23</v>
      </c>
      <c r="E516" s="356">
        <v>990</v>
      </c>
      <c r="F516" s="750">
        <v>10.27</v>
      </c>
      <c r="G516" s="159">
        <f t="shared" ref="G516" si="80">F516*E516</f>
        <v>10167.299999999999</v>
      </c>
      <c r="H516" s="133"/>
      <c r="I516" s="137"/>
      <c r="J516" s="137"/>
      <c r="K516" s="322"/>
    </row>
    <row r="517" spans="1:23" ht="28.5" hidden="1">
      <c r="A517" s="214" t="s">
        <v>758</v>
      </c>
      <c r="B517" s="526"/>
      <c r="C517" s="420" t="s">
        <v>759</v>
      </c>
      <c r="D517" s="158" t="s">
        <v>23</v>
      </c>
      <c r="E517" s="356">
        <v>466</v>
      </c>
      <c r="F517" s="192">
        <v>569.54999999999995</v>
      </c>
      <c r="G517" s="159">
        <f t="shared" ref="G517:G523" si="81">ROUND(E517*F517,2)</f>
        <v>265410.3</v>
      </c>
      <c r="H517" s="36"/>
      <c r="I517" s="137"/>
      <c r="J517" s="137"/>
      <c r="K517" s="322"/>
      <c r="L517" s="12">
        <v>8.5</v>
      </c>
      <c r="M517" s="12">
        <v>72</v>
      </c>
      <c r="N517" s="12">
        <f>L517*M517</f>
        <v>612</v>
      </c>
    </row>
    <row r="518" spans="1:23" ht="15">
      <c r="A518" s="138" t="s">
        <v>760</v>
      </c>
      <c r="B518" s="38" t="s">
        <v>761</v>
      </c>
      <c r="C518" s="160"/>
      <c r="D518" s="161" t="s">
        <v>15</v>
      </c>
      <c r="E518" s="162"/>
      <c r="F518" s="163"/>
      <c r="G518" s="163"/>
      <c r="H518" s="39"/>
      <c r="I518" s="137"/>
      <c r="J518" s="137"/>
      <c r="K518" s="322"/>
    </row>
    <row r="519" spans="1:23" ht="15" hidden="1">
      <c r="A519" s="214" t="s">
        <v>446</v>
      </c>
      <c r="B519" s="194"/>
      <c r="C519" s="352" t="s">
        <v>447</v>
      </c>
      <c r="D519" s="158" t="s">
        <v>23</v>
      </c>
      <c r="E519" s="372">
        <v>110.5</v>
      </c>
      <c r="F519" s="750">
        <v>69.25</v>
      </c>
      <c r="G519" s="159">
        <f t="shared" ref="G519:G520" si="82">ROUND(E519*F519,2)</f>
        <v>7652.13</v>
      </c>
      <c r="H519" s="36"/>
      <c r="I519" s="23"/>
      <c r="J519" s="34"/>
      <c r="K519" s="315"/>
      <c r="L519" s="12">
        <v>510</v>
      </c>
      <c r="M519" s="12">
        <v>1.5</v>
      </c>
      <c r="N519" s="12">
        <f>L519/M519</f>
        <v>340</v>
      </c>
      <c r="O519" s="12">
        <v>2.5</v>
      </c>
      <c r="P519" s="12">
        <f>N519*O519</f>
        <v>850</v>
      </c>
      <c r="Q519" s="12">
        <v>0.13</v>
      </c>
      <c r="R519" s="12">
        <f>P519*Q519</f>
        <v>110.5</v>
      </c>
    </row>
    <row r="520" spans="1:23" hidden="1">
      <c r="A520" s="214" t="s">
        <v>429</v>
      </c>
      <c r="B520" s="191"/>
      <c r="C520" s="352" t="s">
        <v>762</v>
      </c>
      <c r="D520" s="158" t="s">
        <v>294</v>
      </c>
      <c r="E520" s="372">
        <v>10.86</v>
      </c>
      <c r="F520" s="750">
        <v>331.77</v>
      </c>
      <c r="G520" s="159">
        <f t="shared" si="82"/>
        <v>3603.02</v>
      </c>
      <c r="H520" s="36"/>
      <c r="I520" s="34"/>
      <c r="J520" s="34"/>
      <c r="K520" s="315"/>
      <c r="L520" s="12">
        <v>108.65</v>
      </c>
      <c r="M520" s="12">
        <v>0.1</v>
      </c>
      <c r="N520" s="12">
        <f t="shared" ref="N520:N521" si="83">L520*M520</f>
        <v>10.865000000000002</v>
      </c>
    </row>
    <row r="521" spans="1:23" hidden="1">
      <c r="A521" s="214" t="s">
        <v>391</v>
      </c>
      <c r="B521" s="191"/>
      <c r="C521" s="420" t="s">
        <v>763</v>
      </c>
      <c r="D521" s="387" t="s">
        <v>37</v>
      </c>
      <c r="E521" s="372">
        <v>3.26</v>
      </c>
      <c r="F521" s="750">
        <v>591.54</v>
      </c>
      <c r="G521" s="159">
        <f>ROUND(E521*F521,2)</f>
        <v>1928.42</v>
      </c>
      <c r="H521" s="36"/>
      <c r="I521" s="34"/>
      <c r="J521" s="34"/>
      <c r="K521" s="315"/>
      <c r="L521" s="12">
        <v>108.65</v>
      </c>
      <c r="M521" s="12">
        <v>0.03</v>
      </c>
      <c r="N521" s="12">
        <f t="shared" si="83"/>
        <v>3.2595000000000001</v>
      </c>
    </row>
    <row r="522" spans="1:23" hidden="1">
      <c r="A522" s="214" t="s">
        <v>764</v>
      </c>
      <c r="B522" s="191"/>
      <c r="C522" s="420" t="s">
        <v>765</v>
      </c>
      <c r="D522" s="387" t="s">
        <v>23</v>
      </c>
      <c r="E522" s="372">
        <v>108.65</v>
      </c>
      <c r="F522" s="750">
        <v>21.02</v>
      </c>
      <c r="G522" s="159">
        <f t="shared" ref="G522" si="84">ROUND(E522*F522,2)</f>
        <v>2283.8200000000002</v>
      </c>
      <c r="H522" s="36"/>
      <c r="I522" s="137"/>
      <c r="J522" s="137"/>
      <c r="K522" s="322"/>
    </row>
    <row r="523" spans="1:23" hidden="1">
      <c r="A523" s="214" t="s">
        <v>766</v>
      </c>
      <c r="B523" s="194"/>
      <c r="C523" s="420" t="s">
        <v>767</v>
      </c>
      <c r="D523" s="387" t="s">
        <v>768</v>
      </c>
      <c r="E523" s="372">
        <v>11900</v>
      </c>
      <c r="F523" s="750">
        <v>0.14000000000000001</v>
      </c>
      <c r="G523" s="159">
        <f t="shared" si="81"/>
        <v>1666</v>
      </c>
      <c r="H523" s="36"/>
      <c r="I523" s="137"/>
      <c r="J523" s="137"/>
      <c r="K523" s="322"/>
      <c r="L523" s="12">
        <v>108</v>
      </c>
      <c r="M523" s="12">
        <v>2</v>
      </c>
      <c r="N523" s="12">
        <f>L523/M523</f>
        <v>54</v>
      </c>
      <c r="O523" s="12">
        <v>1</v>
      </c>
      <c r="P523" s="12">
        <v>250</v>
      </c>
      <c r="Q523" s="12">
        <f>O523*P523</f>
        <v>250</v>
      </c>
      <c r="R523" s="12">
        <v>1</v>
      </c>
      <c r="S523" s="12">
        <f>Q523*R523</f>
        <v>250</v>
      </c>
      <c r="T523" s="12">
        <v>0.14000000000000001</v>
      </c>
      <c r="U523" s="12">
        <f>S523*T523</f>
        <v>35</v>
      </c>
      <c r="V523" s="12">
        <v>340</v>
      </c>
      <c r="W523" s="12">
        <f>U523*V523</f>
        <v>11900</v>
      </c>
    </row>
    <row r="524" spans="1:23" ht="15">
      <c r="A524" s="138" t="s">
        <v>769</v>
      </c>
      <c r="B524" s="38" t="s">
        <v>770</v>
      </c>
      <c r="C524" s="160"/>
      <c r="D524" s="161" t="s">
        <v>15</v>
      </c>
      <c r="E524" s="162"/>
      <c r="F524" s="163"/>
      <c r="G524" s="163"/>
      <c r="H524" s="39"/>
      <c r="I524" s="137"/>
      <c r="J524" s="137"/>
      <c r="K524" s="322"/>
    </row>
    <row r="525" spans="1:23" ht="28.5" hidden="1">
      <c r="A525" s="210" t="s">
        <v>771</v>
      </c>
      <c r="B525" s="191"/>
      <c r="C525" s="386" t="s">
        <v>772</v>
      </c>
      <c r="D525" s="158" t="s">
        <v>20</v>
      </c>
      <c r="E525" s="372">
        <v>465</v>
      </c>
      <c r="F525" s="750">
        <v>913.93</v>
      </c>
      <c r="G525" s="159">
        <f>ROUND(E525*F525,2)</f>
        <v>424977.45</v>
      </c>
      <c r="H525" s="36"/>
      <c r="I525" s="137"/>
      <c r="J525" s="137"/>
      <c r="K525" s="322"/>
      <c r="L525" s="12">
        <v>3.8</v>
      </c>
      <c r="M525" s="12">
        <v>2.2000000000000002</v>
      </c>
      <c r="N525" s="12">
        <f>L525*M525</f>
        <v>8.36</v>
      </c>
      <c r="O525" s="12">
        <v>44</v>
      </c>
      <c r="P525" s="12">
        <f>N525*O525</f>
        <v>367.84</v>
      </c>
      <c r="Q525" s="12">
        <v>42</v>
      </c>
      <c r="R525" s="12">
        <v>2.2000000000000002</v>
      </c>
      <c r="S525" s="12">
        <f>Q525*R525</f>
        <v>92.4</v>
      </c>
      <c r="T525" s="12">
        <f>P525+S525</f>
        <v>460.24</v>
      </c>
    </row>
    <row r="526" spans="1:23" ht="15">
      <c r="A526" s="126" t="s">
        <v>773</v>
      </c>
      <c r="B526" s="127" t="s">
        <v>774</v>
      </c>
      <c r="C526" s="164"/>
      <c r="D526" s="129" t="s">
        <v>15</v>
      </c>
      <c r="E526" s="130"/>
      <c r="F526" s="153"/>
      <c r="G526" s="218"/>
      <c r="H526" s="237"/>
      <c r="I526" s="165"/>
      <c r="J526" s="137"/>
      <c r="K526" s="322"/>
    </row>
    <row r="527" spans="1:23" customFormat="1" ht="15.75">
      <c r="A527" s="357" t="s">
        <v>775</v>
      </c>
      <c r="B527" s="358" t="s">
        <v>435</v>
      </c>
      <c r="C527" s="358"/>
      <c r="D527" s="358" t="s">
        <v>15</v>
      </c>
      <c r="E527" s="358"/>
      <c r="F527" s="358"/>
      <c r="G527" s="358"/>
      <c r="H527" s="359"/>
    </row>
    <row r="528" spans="1:23" customFormat="1" ht="15.75" hidden="1">
      <c r="A528" s="392" t="s">
        <v>436</v>
      </c>
      <c r="B528" s="393"/>
      <c r="C528" s="366" t="s">
        <v>437</v>
      </c>
      <c r="D528" s="394" t="s">
        <v>20</v>
      </c>
      <c r="E528" s="248">
        <v>55</v>
      </c>
      <c r="F528" s="750">
        <v>10.23</v>
      </c>
      <c r="G528" s="395">
        <f>F528*E528</f>
        <v>562.65</v>
      </c>
    </row>
    <row r="529" spans="1:8" customFormat="1" ht="15.75">
      <c r="A529" s="357" t="s">
        <v>776</v>
      </c>
      <c r="B529" s="358" t="s">
        <v>441</v>
      </c>
      <c r="C529" s="358"/>
      <c r="D529" s="358" t="s">
        <v>15</v>
      </c>
      <c r="E529" s="358"/>
      <c r="F529" s="358"/>
      <c r="G529" s="358"/>
      <c r="H529" s="359"/>
    </row>
    <row r="530" spans="1:8" customFormat="1" ht="28.5" hidden="1">
      <c r="A530" s="339" t="s">
        <v>442</v>
      </c>
      <c r="B530" s="486"/>
      <c r="C530" s="487" t="s">
        <v>443</v>
      </c>
      <c r="D530" s="488" t="s">
        <v>294</v>
      </c>
      <c r="E530" s="370">
        <v>24.57</v>
      </c>
      <c r="F530" s="750">
        <v>48.27</v>
      </c>
      <c r="G530" s="489">
        <f>F530*E530</f>
        <v>1185.9939000000002</v>
      </c>
    </row>
    <row r="531" spans="1:8" customFormat="1" ht="15.75" hidden="1">
      <c r="A531" s="339" t="s">
        <v>444</v>
      </c>
      <c r="B531" s="486"/>
      <c r="C531" s="487" t="s">
        <v>445</v>
      </c>
      <c r="D531" s="488" t="s">
        <v>294</v>
      </c>
      <c r="E531" s="370">
        <v>12.2</v>
      </c>
      <c r="F531" s="750">
        <v>4.91</v>
      </c>
      <c r="G531" s="489">
        <f>F531*E531</f>
        <v>59.902000000000001</v>
      </c>
    </row>
    <row r="532" spans="1:8" customFormat="1" ht="15.75" hidden="1">
      <c r="A532" s="339" t="s">
        <v>446</v>
      </c>
      <c r="B532" s="486"/>
      <c r="C532" s="487" t="s">
        <v>447</v>
      </c>
      <c r="D532" s="488" t="s">
        <v>20</v>
      </c>
      <c r="E532" s="370">
        <v>39.200000000000003</v>
      </c>
      <c r="F532" s="750">
        <v>69.25</v>
      </c>
      <c r="G532" s="489">
        <f t="shared" ref="G532:G540" si="85">F532*E532</f>
        <v>2714.6000000000004</v>
      </c>
    </row>
    <row r="533" spans="1:8" customFormat="1" ht="15.75" hidden="1">
      <c r="A533" s="339" t="s">
        <v>448</v>
      </c>
      <c r="B533" s="486"/>
      <c r="C533" s="487" t="s">
        <v>449</v>
      </c>
      <c r="D533" s="488" t="s">
        <v>379</v>
      </c>
      <c r="E533" s="370">
        <v>1311.52</v>
      </c>
      <c r="F533" s="750">
        <v>8.11</v>
      </c>
      <c r="G533" s="489">
        <f t="shared" si="85"/>
        <v>10636.427199999998</v>
      </c>
    </row>
    <row r="534" spans="1:8" customFormat="1" ht="15.75" hidden="1">
      <c r="A534" s="490" t="s">
        <v>450</v>
      </c>
      <c r="B534" s="486"/>
      <c r="C534" s="386" t="s">
        <v>451</v>
      </c>
      <c r="D534" s="488" t="s">
        <v>31</v>
      </c>
      <c r="E534" s="370">
        <v>8</v>
      </c>
      <c r="F534" s="751">
        <v>90.57</v>
      </c>
      <c r="G534" s="489">
        <f t="shared" si="85"/>
        <v>724.56</v>
      </c>
      <c r="H534" s="517"/>
    </row>
    <row r="535" spans="1:8" customFormat="1" ht="15.75" hidden="1">
      <c r="A535" s="491" t="s">
        <v>158</v>
      </c>
      <c r="B535" s="492"/>
      <c r="C535" s="386" t="s">
        <v>159</v>
      </c>
      <c r="D535" s="488" t="s">
        <v>294</v>
      </c>
      <c r="E535" s="370">
        <v>20</v>
      </c>
      <c r="F535" s="750">
        <v>345.24</v>
      </c>
      <c r="G535" s="489">
        <f t="shared" si="85"/>
        <v>6904.8</v>
      </c>
      <c r="H535" s="759"/>
    </row>
    <row r="536" spans="1:8" customFormat="1" ht="15.75" hidden="1">
      <c r="A536" s="339" t="s">
        <v>454</v>
      </c>
      <c r="B536" s="486"/>
      <c r="C536" s="487" t="s">
        <v>455</v>
      </c>
      <c r="D536" s="488" t="s">
        <v>294</v>
      </c>
      <c r="E536" s="370">
        <v>1.5</v>
      </c>
      <c r="F536" s="750">
        <v>118.26</v>
      </c>
      <c r="G536" s="489">
        <f t="shared" si="85"/>
        <v>177.39000000000001</v>
      </c>
      <c r="H536" s="767"/>
    </row>
    <row r="537" spans="1:8" customFormat="1" ht="28.5" hidden="1">
      <c r="A537" s="339" t="s">
        <v>456</v>
      </c>
      <c r="B537" s="486"/>
      <c r="C537" s="487" t="s">
        <v>457</v>
      </c>
      <c r="D537" s="488" t="s">
        <v>294</v>
      </c>
      <c r="E537" s="370">
        <v>1.5</v>
      </c>
      <c r="F537" s="750">
        <v>67.849999999999994</v>
      </c>
      <c r="G537" s="489">
        <f t="shared" si="85"/>
        <v>101.77499999999999</v>
      </c>
      <c r="H537" s="767"/>
    </row>
    <row r="538" spans="1:8" customFormat="1" ht="28.5" hidden="1">
      <c r="A538" s="339" t="s">
        <v>394</v>
      </c>
      <c r="B538" s="486"/>
      <c r="C538" s="487" t="s">
        <v>395</v>
      </c>
      <c r="D538" s="488" t="s">
        <v>23</v>
      </c>
      <c r="E538" s="370">
        <v>38.54</v>
      </c>
      <c r="F538" s="750">
        <v>59.34</v>
      </c>
      <c r="G538" s="489">
        <f t="shared" si="85"/>
        <v>2286.9636</v>
      </c>
      <c r="H538" s="403"/>
    </row>
    <row r="539" spans="1:8" customFormat="1" ht="15.75" hidden="1">
      <c r="A539" s="493" t="s">
        <v>151</v>
      </c>
      <c r="B539" s="170"/>
      <c r="C539" s="168" t="s">
        <v>458</v>
      </c>
      <c r="D539" s="158" t="s">
        <v>153</v>
      </c>
      <c r="E539" s="346">
        <v>36.659999999999997</v>
      </c>
      <c r="F539" s="750">
        <v>7.98</v>
      </c>
      <c r="G539" s="489">
        <f t="shared" si="85"/>
        <v>292.54679999999996</v>
      </c>
      <c r="H539" s="403"/>
    </row>
    <row r="540" spans="1:8" customFormat="1" ht="15.75" hidden="1">
      <c r="A540" s="339" t="s">
        <v>459</v>
      </c>
      <c r="B540" s="486"/>
      <c r="C540" s="487" t="s">
        <v>460</v>
      </c>
      <c r="D540" s="488" t="s">
        <v>294</v>
      </c>
      <c r="E540" s="370">
        <v>5.5</v>
      </c>
      <c r="F540" s="750">
        <v>308.25</v>
      </c>
      <c r="G540" s="489">
        <f t="shared" si="85"/>
        <v>1695.375</v>
      </c>
      <c r="H540" s="403"/>
    </row>
    <row r="541" spans="1:8" customFormat="1" ht="15.75">
      <c r="A541" s="357" t="s">
        <v>777</v>
      </c>
      <c r="B541" s="358" t="s">
        <v>462</v>
      </c>
      <c r="C541" s="358"/>
      <c r="D541" s="358" t="s">
        <v>15</v>
      </c>
      <c r="E541" s="358"/>
      <c r="F541" s="358"/>
      <c r="G541" s="358"/>
      <c r="H541" s="359"/>
    </row>
    <row r="542" spans="1:8" customFormat="1" ht="28.5" hidden="1">
      <c r="A542" s="213" t="s">
        <v>463</v>
      </c>
      <c r="B542" s="404"/>
      <c r="C542" s="405" t="s">
        <v>464</v>
      </c>
      <c r="D542" s="243" t="s">
        <v>153</v>
      </c>
      <c r="E542" s="406">
        <v>1623.44</v>
      </c>
      <c r="F542" s="750">
        <v>14.71</v>
      </c>
      <c r="G542" s="245">
        <f t="shared" ref="G542:G547" si="86">E542*F542</f>
        <v>23880.8024</v>
      </c>
    </row>
    <row r="543" spans="1:8" customFormat="1" ht="29.25" hidden="1">
      <c r="A543" s="228" t="s">
        <v>465</v>
      </c>
      <c r="B543" s="404"/>
      <c r="C543" s="242" t="s">
        <v>466</v>
      </c>
      <c r="D543" s="243" t="s">
        <v>23</v>
      </c>
      <c r="E543" s="247">
        <v>71</v>
      </c>
      <c r="F543" s="750">
        <v>139.41999999999999</v>
      </c>
      <c r="G543" s="245">
        <f t="shared" si="86"/>
        <v>9898.82</v>
      </c>
    </row>
    <row r="544" spans="1:8" customFormat="1" ht="15.75" hidden="1">
      <c r="A544" s="228" t="s">
        <v>151</v>
      </c>
      <c r="B544" s="404"/>
      <c r="C544" s="242" t="s">
        <v>152</v>
      </c>
      <c r="D544" s="243" t="s">
        <v>153</v>
      </c>
      <c r="E544" s="247">
        <v>36.659999999999997</v>
      </c>
      <c r="F544" s="750">
        <v>7.98</v>
      </c>
      <c r="G544" s="245">
        <f t="shared" si="86"/>
        <v>292.54679999999996</v>
      </c>
    </row>
    <row r="545" spans="1:25" customFormat="1" ht="15.75" hidden="1">
      <c r="A545" s="396" t="s">
        <v>448</v>
      </c>
      <c r="B545" s="397"/>
      <c r="C545" s="398" t="s">
        <v>449</v>
      </c>
      <c r="D545" s="399" t="s">
        <v>379</v>
      </c>
      <c r="E545" s="248">
        <v>24</v>
      </c>
      <c r="F545" s="750">
        <v>8.11</v>
      </c>
      <c r="G545" s="400">
        <f t="shared" ref="G545" si="87">F545*E545</f>
        <v>194.64</v>
      </c>
    </row>
    <row r="546" spans="1:25" customFormat="1" ht="15.75" hidden="1">
      <c r="A546" s="228" t="s">
        <v>467</v>
      </c>
      <c r="B546" s="404"/>
      <c r="C546" s="242" t="s">
        <v>468</v>
      </c>
      <c r="D546" s="243" t="s">
        <v>23</v>
      </c>
      <c r="E546" s="247">
        <v>19.25</v>
      </c>
      <c r="F546" s="750">
        <v>150.62</v>
      </c>
      <c r="G546" s="245">
        <f t="shared" si="86"/>
        <v>2899.4349999999999</v>
      </c>
    </row>
    <row r="547" spans="1:25" customFormat="1" ht="15.75" hidden="1">
      <c r="A547" s="228" t="s">
        <v>469</v>
      </c>
      <c r="B547" s="404"/>
      <c r="C547" s="242" t="s">
        <v>470</v>
      </c>
      <c r="D547" s="243" t="s">
        <v>37</v>
      </c>
      <c r="E547" s="247">
        <v>9</v>
      </c>
      <c r="F547" s="750">
        <v>320.11</v>
      </c>
      <c r="G547" s="245">
        <f t="shared" si="86"/>
        <v>2880.9900000000002</v>
      </c>
    </row>
    <row r="548" spans="1:25" ht="15">
      <c r="A548" s="357" t="s">
        <v>778</v>
      </c>
      <c r="B548" s="358" t="s">
        <v>472</v>
      </c>
      <c r="C548" s="358"/>
      <c r="D548" s="358" t="s">
        <v>15</v>
      </c>
      <c r="E548" s="358"/>
      <c r="F548" s="358"/>
      <c r="G548" s="358"/>
      <c r="H548" s="39"/>
      <c r="I548" s="137"/>
      <c r="J548" s="137"/>
      <c r="K548" s="322"/>
      <c r="P548" s="12" t="s">
        <v>473</v>
      </c>
    </row>
    <row r="549" spans="1:25" customFormat="1" ht="29.25" hidden="1">
      <c r="A549" s="407" t="s">
        <v>474</v>
      </c>
      <c r="B549" s="408"/>
      <c r="C549" s="409" t="s">
        <v>475</v>
      </c>
      <c r="D549" s="243" t="s">
        <v>23</v>
      </c>
      <c r="E549" s="247">
        <v>71</v>
      </c>
      <c r="F549" s="750">
        <v>58.51</v>
      </c>
      <c r="G549" s="245">
        <f>E549*F549</f>
        <v>4154.21</v>
      </c>
    </row>
    <row r="550" spans="1:25" customFormat="1" ht="15.75">
      <c r="A550" s="357" t="s">
        <v>779</v>
      </c>
      <c r="B550" s="358" t="s">
        <v>477</v>
      </c>
      <c r="C550" s="358"/>
      <c r="D550" s="358" t="s">
        <v>15</v>
      </c>
      <c r="E550" s="358"/>
      <c r="F550" s="358"/>
      <c r="G550" s="358"/>
      <c r="H550" s="359"/>
    </row>
    <row r="551" spans="1:25" customFormat="1" ht="29.25" hidden="1">
      <c r="A551" s="228" t="s">
        <v>478</v>
      </c>
      <c r="B551" s="361"/>
      <c r="C551" s="242" t="s">
        <v>479</v>
      </c>
      <c r="D551" s="399" t="s">
        <v>20</v>
      </c>
      <c r="E551" s="364">
        <v>165</v>
      </c>
      <c r="F551" s="750">
        <v>67.64</v>
      </c>
      <c r="G551" s="245">
        <f>F551*E551</f>
        <v>11160.6</v>
      </c>
    </row>
    <row r="552" spans="1:25" customFormat="1" ht="15.75" hidden="1">
      <c r="A552" s="228" t="s">
        <v>292</v>
      </c>
      <c r="B552" s="361"/>
      <c r="C552" s="242" t="s">
        <v>293</v>
      </c>
      <c r="D552" s="399" t="s">
        <v>294</v>
      </c>
      <c r="E552" s="364">
        <v>0.56999999999999995</v>
      </c>
      <c r="F552" s="750">
        <v>1343.15</v>
      </c>
      <c r="G552" s="245">
        <f t="shared" ref="G552:G555" si="88">F552*E552</f>
        <v>765.59550000000002</v>
      </c>
      <c r="Y552" s="181"/>
    </row>
    <row r="553" spans="1:25" customFormat="1" ht="15.75" hidden="1">
      <c r="A553" s="228" t="s">
        <v>297</v>
      </c>
      <c r="B553" s="367"/>
      <c r="C553" s="242" t="s">
        <v>298</v>
      </c>
      <c r="D553" s="399" t="s">
        <v>23</v>
      </c>
      <c r="E553" s="369">
        <v>330</v>
      </c>
      <c r="F553" s="750">
        <v>5.45</v>
      </c>
      <c r="G553" s="245">
        <f t="shared" si="88"/>
        <v>1798.5</v>
      </c>
      <c r="Y553" s="181"/>
    </row>
    <row r="554" spans="1:25" customFormat="1" ht="15.75" hidden="1">
      <c r="A554" s="228" t="s">
        <v>299</v>
      </c>
      <c r="B554" s="361"/>
      <c r="C554" s="242" t="s">
        <v>480</v>
      </c>
      <c r="D554" s="399" t="s">
        <v>23</v>
      </c>
      <c r="E554" s="369">
        <v>330</v>
      </c>
      <c r="F554" s="750">
        <v>20.76</v>
      </c>
      <c r="G554" s="245">
        <f t="shared" si="88"/>
        <v>6850.8</v>
      </c>
      <c r="Y554" s="181"/>
    </row>
    <row r="555" spans="1:25" customFormat="1" ht="15.75" hidden="1">
      <c r="A555" s="228" t="s">
        <v>481</v>
      </c>
      <c r="B555" s="384"/>
      <c r="C555" s="242" t="s">
        <v>482</v>
      </c>
      <c r="D555" s="399" t="s">
        <v>23</v>
      </c>
      <c r="E555" s="369">
        <v>330</v>
      </c>
      <c r="F555" s="750">
        <v>10.27</v>
      </c>
      <c r="G555" s="245">
        <f t="shared" si="88"/>
        <v>3389.1</v>
      </c>
      <c r="Y555" s="181"/>
    </row>
    <row r="556" spans="1:25" ht="15">
      <c r="A556" s="138" t="s">
        <v>780</v>
      </c>
      <c r="B556" s="38" t="s">
        <v>781</v>
      </c>
      <c r="C556" s="38"/>
      <c r="D556" s="38" t="s">
        <v>15</v>
      </c>
      <c r="E556" s="38"/>
      <c r="F556" s="38"/>
      <c r="G556" s="38"/>
      <c r="H556" s="223"/>
      <c r="I556" s="19"/>
      <c r="J556" s="131"/>
      <c r="K556" s="333"/>
    </row>
    <row r="557" spans="1:25" ht="20.100000000000001" hidden="1" customHeight="1">
      <c r="A557" s="228" t="s">
        <v>782</v>
      </c>
      <c r="B557" s="31"/>
      <c r="C557" s="242" t="s">
        <v>783</v>
      </c>
      <c r="D557" s="4" t="s">
        <v>23</v>
      </c>
      <c r="E557" s="346">
        <v>6.71</v>
      </c>
      <c r="F557" s="750">
        <v>83.58</v>
      </c>
      <c r="G557" s="132">
        <f>E557*F557</f>
        <v>560.82179999999994</v>
      </c>
      <c r="H557" s="133"/>
      <c r="I557" s="133"/>
      <c r="J557" s="133"/>
      <c r="K557" s="326"/>
      <c r="L557" s="12">
        <v>3.7</v>
      </c>
      <c r="M557" s="12">
        <v>2.4</v>
      </c>
      <c r="N557" s="12">
        <f>SUM(L557:M557)</f>
        <v>6.1</v>
      </c>
      <c r="O557" s="12">
        <v>1.1000000000000001</v>
      </c>
      <c r="P557" s="12">
        <f>N557*O557</f>
        <v>6.71</v>
      </c>
    </row>
    <row r="558" spans="1:25" ht="15">
      <c r="A558" s="126" t="s">
        <v>784</v>
      </c>
      <c r="B558" s="127" t="s">
        <v>785</v>
      </c>
      <c r="C558" s="164"/>
      <c r="D558" s="129" t="s">
        <v>15</v>
      </c>
      <c r="E558" s="130"/>
      <c r="F558" s="153"/>
      <c r="G558" s="218"/>
      <c r="H558" s="237"/>
      <c r="I558" s="165"/>
      <c r="J558" s="137"/>
      <c r="K558" s="322"/>
    </row>
    <row r="559" spans="1:25" customFormat="1" ht="15.75">
      <c r="A559" s="357" t="s">
        <v>786</v>
      </c>
      <c r="B559" s="358" t="s">
        <v>435</v>
      </c>
      <c r="C559" s="358"/>
      <c r="D559" s="358" t="s">
        <v>15</v>
      </c>
      <c r="E559" s="358"/>
      <c r="F559" s="358"/>
      <c r="G559" s="358"/>
      <c r="H559" s="359"/>
    </row>
    <row r="560" spans="1:25" customFormat="1" ht="15.75" hidden="1">
      <c r="A560" s="392" t="s">
        <v>436</v>
      </c>
      <c r="B560" s="393"/>
      <c r="C560" s="366" t="s">
        <v>437</v>
      </c>
      <c r="D560" s="394" t="s">
        <v>20</v>
      </c>
      <c r="E560" s="248">
        <v>25</v>
      </c>
      <c r="F560" s="750">
        <v>10.23</v>
      </c>
      <c r="G560" s="395">
        <f>F560*E560</f>
        <v>255.75</v>
      </c>
    </row>
    <row r="561" spans="1:8" customFormat="1" ht="15.75">
      <c r="A561" s="357" t="s">
        <v>787</v>
      </c>
      <c r="B561" s="358" t="s">
        <v>441</v>
      </c>
      <c r="C561" s="358"/>
      <c r="D561" s="358" t="s">
        <v>15</v>
      </c>
      <c r="E561" s="358"/>
      <c r="F561" s="358"/>
      <c r="G561" s="358"/>
      <c r="H561" s="359"/>
    </row>
    <row r="562" spans="1:8" customFormat="1" ht="28.5" hidden="1">
      <c r="A562" s="396" t="s">
        <v>442</v>
      </c>
      <c r="B562" s="397"/>
      <c r="C562" s="398" t="s">
        <v>443</v>
      </c>
      <c r="D562" s="399" t="s">
        <v>294</v>
      </c>
      <c r="E562" s="248">
        <v>3</v>
      </c>
      <c r="F562" s="750">
        <v>48.27</v>
      </c>
      <c r="G562" s="400">
        <f>F562*E562</f>
        <v>144.81</v>
      </c>
    </row>
    <row r="563" spans="1:8" customFormat="1" ht="15.75" hidden="1">
      <c r="A563" s="396" t="s">
        <v>444</v>
      </c>
      <c r="B563" s="397"/>
      <c r="C563" s="398" t="s">
        <v>445</v>
      </c>
      <c r="D563" s="399" t="s">
        <v>294</v>
      </c>
      <c r="E563" s="248">
        <v>1.5</v>
      </c>
      <c r="F563" s="750">
        <v>4.91</v>
      </c>
      <c r="G563" s="400">
        <f>F563*E563</f>
        <v>7.3650000000000002</v>
      </c>
    </row>
    <row r="564" spans="1:8" customFormat="1" ht="15.75" hidden="1">
      <c r="A564" s="396" t="s">
        <v>446</v>
      </c>
      <c r="B564" s="397"/>
      <c r="C564" s="398" t="s">
        <v>447</v>
      </c>
      <c r="D564" s="399" t="s">
        <v>20</v>
      </c>
      <c r="E564" s="248">
        <v>10.8</v>
      </c>
      <c r="F564" s="750">
        <v>69.25</v>
      </c>
      <c r="G564" s="400">
        <f t="shared" ref="G564:G572" si="89">F564*E564</f>
        <v>747.90000000000009</v>
      </c>
    </row>
    <row r="565" spans="1:8" customFormat="1" ht="15.75" hidden="1">
      <c r="A565" s="396" t="s">
        <v>448</v>
      </c>
      <c r="B565" s="397"/>
      <c r="C565" s="398" t="s">
        <v>449</v>
      </c>
      <c r="D565" s="399" t="s">
        <v>379</v>
      </c>
      <c r="E565" s="248">
        <v>1285.23</v>
      </c>
      <c r="F565" s="750">
        <v>8.11</v>
      </c>
      <c r="G565" s="400">
        <f t="shared" si="89"/>
        <v>10423.2153</v>
      </c>
    </row>
    <row r="566" spans="1:8" customFormat="1" ht="15.75" hidden="1">
      <c r="A566" s="490" t="s">
        <v>450</v>
      </c>
      <c r="B566" s="486"/>
      <c r="C566" s="386" t="s">
        <v>451</v>
      </c>
      <c r="D566" s="488" t="s">
        <v>31</v>
      </c>
      <c r="E566" s="370">
        <v>7</v>
      </c>
      <c r="F566" s="751">
        <v>90.57</v>
      </c>
      <c r="G566" s="489">
        <f t="shared" si="89"/>
        <v>633.99</v>
      </c>
    </row>
    <row r="567" spans="1:8" customFormat="1" ht="15.75" hidden="1">
      <c r="A567" s="401" t="s">
        <v>158</v>
      </c>
      <c r="B567" s="402"/>
      <c r="C567" s="190" t="s">
        <v>159</v>
      </c>
      <c r="D567" s="399" t="s">
        <v>294</v>
      </c>
      <c r="E567" s="248">
        <v>2</v>
      </c>
      <c r="F567" s="750">
        <v>345.24</v>
      </c>
      <c r="G567" s="400">
        <f t="shared" si="89"/>
        <v>690.48</v>
      </c>
      <c r="H567" s="759"/>
    </row>
    <row r="568" spans="1:8" customFormat="1" ht="15.75" hidden="1">
      <c r="A568" s="396" t="s">
        <v>454</v>
      </c>
      <c r="B568" s="397"/>
      <c r="C568" s="398" t="s">
        <v>455</v>
      </c>
      <c r="D568" s="399" t="s">
        <v>294</v>
      </c>
      <c r="E568" s="248">
        <v>1.5</v>
      </c>
      <c r="F568" s="750">
        <v>118.26</v>
      </c>
      <c r="G568" s="400">
        <f t="shared" si="89"/>
        <v>177.39000000000001</v>
      </c>
      <c r="H568" s="767"/>
    </row>
    <row r="569" spans="1:8" customFormat="1" ht="28.5" hidden="1">
      <c r="A569" s="396" t="s">
        <v>456</v>
      </c>
      <c r="B569" s="397"/>
      <c r="C569" s="398" t="s">
        <v>457</v>
      </c>
      <c r="D569" s="399" t="s">
        <v>294</v>
      </c>
      <c r="E569" s="248">
        <v>1.5</v>
      </c>
      <c r="F569" s="750">
        <v>67.849999999999994</v>
      </c>
      <c r="G569" s="400">
        <f t="shared" si="89"/>
        <v>101.77499999999999</v>
      </c>
      <c r="H569" s="767"/>
    </row>
    <row r="570" spans="1:8" customFormat="1" ht="28.5" hidden="1">
      <c r="A570" s="396" t="s">
        <v>394</v>
      </c>
      <c r="B570" s="397"/>
      <c r="C570" s="398" t="s">
        <v>395</v>
      </c>
      <c r="D570" s="399" t="s">
        <v>23</v>
      </c>
      <c r="E570" s="248">
        <v>15</v>
      </c>
      <c r="F570" s="750">
        <v>59.34</v>
      </c>
      <c r="G570" s="400">
        <f t="shared" si="89"/>
        <v>890.1</v>
      </c>
      <c r="H570" s="403"/>
    </row>
    <row r="571" spans="1:8" customFormat="1" ht="15.75" hidden="1">
      <c r="A571" s="228" t="s">
        <v>151</v>
      </c>
      <c r="B571" s="404"/>
      <c r="C571" s="242" t="s">
        <v>458</v>
      </c>
      <c r="D571" s="243" t="s">
        <v>153</v>
      </c>
      <c r="E571" s="247">
        <v>18.66</v>
      </c>
      <c r="F571" s="750">
        <v>7.98</v>
      </c>
      <c r="G571" s="400">
        <f t="shared" si="89"/>
        <v>148.9068</v>
      </c>
      <c r="H571" s="403"/>
    </row>
    <row r="572" spans="1:8" customFormat="1" ht="15.75" hidden="1">
      <c r="A572" s="396" t="s">
        <v>459</v>
      </c>
      <c r="B572" s="397"/>
      <c r="C572" s="398" t="s">
        <v>460</v>
      </c>
      <c r="D572" s="399" t="s">
        <v>294</v>
      </c>
      <c r="E572" s="248">
        <v>3</v>
      </c>
      <c r="F572" s="750">
        <v>308.25</v>
      </c>
      <c r="G572" s="400">
        <f t="shared" si="89"/>
        <v>924.75</v>
      </c>
      <c r="H572" s="403"/>
    </row>
    <row r="573" spans="1:8" customFormat="1" ht="15.75">
      <c r="A573" s="357" t="s">
        <v>788</v>
      </c>
      <c r="B573" s="358" t="s">
        <v>462</v>
      </c>
      <c r="C573" s="358"/>
      <c r="D573" s="358" t="s">
        <v>15</v>
      </c>
      <c r="E573" s="358"/>
      <c r="F573" s="358"/>
      <c r="G573" s="358"/>
      <c r="H573" s="359"/>
    </row>
    <row r="574" spans="1:8" customFormat="1" ht="28.5" hidden="1">
      <c r="A574" s="213" t="s">
        <v>463</v>
      </c>
      <c r="B574" s="404"/>
      <c r="C574" s="405" t="s">
        <v>464</v>
      </c>
      <c r="D574" s="243" t="s">
        <v>153</v>
      </c>
      <c r="E574" s="406">
        <v>1230.96</v>
      </c>
      <c r="F574" s="750">
        <v>14.71</v>
      </c>
      <c r="G574" s="245">
        <f t="shared" ref="G574:G579" si="90">E574*F574</f>
        <v>18107.421600000001</v>
      </c>
    </row>
    <row r="575" spans="1:8" customFormat="1" ht="29.25" hidden="1">
      <c r="A575" s="228" t="s">
        <v>465</v>
      </c>
      <c r="B575" s="404"/>
      <c r="C575" s="242" t="s">
        <v>466</v>
      </c>
      <c r="D575" s="243" t="s">
        <v>23</v>
      </c>
      <c r="E575" s="247">
        <v>32</v>
      </c>
      <c r="F575" s="750">
        <v>139.41999999999999</v>
      </c>
      <c r="G575" s="245">
        <f t="shared" si="90"/>
        <v>4461.4399999999996</v>
      </c>
    </row>
    <row r="576" spans="1:8" customFormat="1" ht="15.75" hidden="1">
      <c r="A576" s="228" t="s">
        <v>151</v>
      </c>
      <c r="B576" s="404"/>
      <c r="C576" s="242" t="s">
        <v>152</v>
      </c>
      <c r="D576" s="243" t="s">
        <v>153</v>
      </c>
      <c r="E576" s="247">
        <v>23.33</v>
      </c>
      <c r="F576" s="750">
        <v>7.98</v>
      </c>
      <c r="G576" s="245">
        <f t="shared" si="90"/>
        <v>186.17339999999999</v>
      </c>
    </row>
    <row r="577" spans="1:25" customFormat="1" ht="15.75" hidden="1">
      <c r="A577" s="396" t="s">
        <v>448</v>
      </c>
      <c r="B577" s="397"/>
      <c r="C577" s="398" t="s">
        <v>449</v>
      </c>
      <c r="D577" s="399" t="s">
        <v>379</v>
      </c>
      <c r="E577" s="248">
        <v>12</v>
      </c>
      <c r="F577" s="750">
        <v>8.11</v>
      </c>
      <c r="G577" s="400">
        <f t="shared" ref="G577" si="91">F577*E577</f>
        <v>97.32</v>
      </c>
    </row>
    <row r="578" spans="1:25" customFormat="1" ht="15.75" hidden="1">
      <c r="A578" s="228" t="s">
        <v>467</v>
      </c>
      <c r="B578" s="404"/>
      <c r="C578" s="242" t="s">
        <v>468</v>
      </c>
      <c r="D578" s="243" t="s">
        <v>23</v>
      </c>
      <c r="E578" s="247">
        <v>16.52</v>
      </c>
      <c r="F578" s="750">
        <v>150.62</v>
      </c>
      <c r="G578" s="245">
        <f t="shared" si="90"/>
        <v>2488.2424000000001</v>
      </c>
    </row>
    <row r="579" spans="1:25" customFormat="1" ht="15.75" hidden="1">
      <c r="A579" s="228" t="s">
        <v>469</v>
      </c>
      <c r="B579" s="404"/>
      <c r="C579" s="242" t="s">
        <v>470</v>
      </c>
      <c r="D579" s="243" t="s">
        <v>37</v>
      </c>
      <c r="E579" s="247">
        <v>4</v>
      </c>
      <c r="F579" s="750">
        <v>320.11</v>
      </c>
      <c r="G579" s="245">
        <f t="shared" si="90"/>
        <v>1280.44</v>
      </c>
    </row>
    <row r="580" spans="1:25" ht="15">
      <c r="A580" s="357" t="s">
        <v>789</v>
      </c>
      <c r="B580" s="358" t="s">
        <v>472</v>
      </c>
      <c r="C580" s="358"/>
      <c r="D580" s="358" t="s">
        <v>15</v>
      </c>
      <c r="E580" s="358"/>
      <c r="F580" s="358"/>
      <c r="G580" s="358"/>
      <c r="H580" s="39"/>
      <c r="I580" s="137"/>
      <c r="J580" s="137"/>
      <c r="K580" s="322"/>
      <c r="P580" s="12" t="s">
        <v>473</v>
      </c>
    </row>
    <row r="581" spans="1:25" customFormat="1" ht="29.25" hidden="1">
      <c r="A581" s="407" t="s">
        <v>474</v>
      </c>
      <c r="B581" s="408"/>
      <c r="C581" s="409" t="s">
        <v>475</v>
      </c>
      <c r="D581" s="243" t="s">
        <v>23</v>
      </c>
      <c r="E581" s="247">
        <v>32</v>
      </c>
      <c r="F581" s="750">
        <v>58.51</v>
      </c>
      <c r="G581" s="245">
        <f>E581*F581</f>
        <v>1872.32</v>
      </c>
    </row>
    <row r="582" spans="1:25" customFormat="1" ht="15.75">
      <c r="A582" s="357" t="s">
        <v>790</v>
      </c>
      <c r="B582" s="358" t="s">
        <v>477</v>
      </c>
      <c r="C582" s="358"/>
      <c r="D582" s="358" t="s">
        <v>15</v>
      </c>
      <c r="E582" s="358"/>
      <c r="F582" s="358"/>
      <c r="G582" s="358"/>
      <c r="H582" s="359"/>
    </row>
    <row r="583" spans="1:25" customFormat="1" ht="28.5" hidden="1">
      <c r="A583" s="360" t="s">
        <v>478</v>
      </c>
      <c r="B583" s="361"/>
      <c r="C583" s="366" t="s">
        <v>479</v>
      </c>
      <c r="D583" s="363" t="s">
        <v>20</v>
      </c>
      <c r="E583" s="364">
        <v>50</v>
      </c>
      <c r="F583" s="750">
        <v>67.64</v>
      </c>
      <c r="G583" s="365">
        <f>F583*E583</f>
        <v>3382</v>
      </c>
    </row>
    <row r="584" spans="1:25" customFormat="1" ht="15.75" hidden="1">
      <c r="A584" s="360" t="s">
        <v>292</v>
      </c>
      <c r="B584" s="361"/>
      <c r="C584" s="362" t="s">
        <v>293</v>
      </c>
      <c r="D584" s="363" t="s">
        <v>294</v>
      </c>
      <c r="E584" s="364">
        <v>0.56999999999999995</v>
      </c>
      <c r="F584" s="750">
        <v>1343.15</v>
      </c>
      <c r="G584" s="365">
        <f t="shared" ref="G584:G587" si="92">F584*E584</f>
        <v>765.59550000000002</v>
      </c>
      <c r="Y584" s="181"/>
    </row>
    <row r="585" spans="1:25" customFormat="1" ht="15.75" hidden="1">
      <c r="A585" s="360" t="s">
        <v>297</v>
      </c>
      <c r="B585" s="367"/>
      <c r="C585" s="368" t="s">
        <v>298</v>
      </c>
      <c r="D585" s="363" t="s">
        <v>23</v>
      </c>
      <c r="E585" s="369">
        <v>100</v>
      </c>
      <c r="F585" s="750">
        <v>5.45</v>
      </c>
      <c r="G585" s="365">
        <f t="shared" si="92"/>
        <v>545</v>
      </c>
      <c r="Y585" s="181"/>
    </row>
    <row r="586" spans="1:25" customFormat="1" ht="15.75" hidden="1">
      <c r="A586" s="360" t="s">
        <v>299</v>
      </c>
      <c r="B586" s="361"/>
      <c r="C586" s="362" t="s">
        <v>480</v>
      </c>
      <c r="D586" s="363" t="s">
        <v>23</v>
      </c>
      <c r="E586" s="369">
        <v>100</v>
      </c>
      <c r="F586" s="750">
        <v>20.76</v>
      </c>
      <c r="G586" s="365">
        <f t="shared" si="92"/>
        <v>2076</v>
      </c>
      <c r="Y586" s="181"/>
    </row>
    <row r="587" spans="1:25" customFormat="1" ht="15.75" hidden="1">
      <c r="A587" s="383" t="s">
        <v>481</v>
      </c>
      <c r="B587" s="384"/>
      <c r="C587" s="383" t="s">
        <v>482</v>
      </c>
      <c r="D587" s="363" t="s">
        <v>23</v>
      </c>
      <c r="E587" s="369">
        <v>100</v>
      </c>
      <c r="F587" s="750">
        <v>10.27</v>
      </c>
      <c r="G587" s="365">
        <f t="shared" si="92"/>
        <v>1027</v>
      </c>
      <c r="Y587" s="181"/>
    </row>
    <row r="588" spans="1:25" ht="15">
      <c r="A588" s="138" t="s">
        <v>791</v>
      </c>
      <c r="B588" s="38" t="s">
        <v>781</v>
      </c>
      <c r="C588" s="38"/>
      <c r="D588" s="38" t="s">
        <v>15</v>
      </c>
      <c r="E588" s="38"/>
      <c r="F588" s="38"/>
      <c r="G588" s="38"/>
      <c r="H588" s="223"/>
      <c r="I588" s="19"/>
      <c r="J588" s="131"/>
      <c r="K588" s="333"/>
    </row>
    <row r="589" spans="1:25" ht="28.5" hidden="1">
      <c r="A589" s="224" t="s">
        <v>782</v>
      </c>
      <c r="B589" s="31"/>
      <c r="C589" s="30" t="s">
        <v>783</v>
      </c>
      <c r="D589" s="4" t="s">
        <v>23</v>
      </c>
      <c r="E589" s="346">
        <v>6.71</v>
      </c>
      <c r="F589" s="750">
        <v>83.58</v>
      </c>
      <c r="G589" s="132">
        <f>E589*F589</f>
        <v>560.82179999999994</v>
      </c>
      <c r="H589" s="133"/>
      <c r="I589" s="133"/>
      <c r="J589" s="133"/>
      <c r="K589" s="326"/>
    </row>
    <row r="590" spans="1:25" ht="15">
      <c r="A590" s="126" t="s">
        <v>792</v>
      </c>
      <c r="B590" s="127" t="s">
        <v>793</v>
      </c>
      <c r="C590" s="164"/>
      <c r="D590" s="129" t="s">
        <v>15</v>
      </c>
      <c r="E590" s="130"/>
      <c r="F590" s="153"/>
      <c r="G590" s="218"/>
      <c r="H590" s="237"/>
      <c r="I590" s="165"/>
      <c r="J590" s="137"/>
      <c r="K590" s="322"/>
    </row>
    <row r="591" spans="1:25" ht="15">
      <c r="A591" s="357" t="s">
        <v>794</v>
      </c>
      <c r="B591" s="358" t="s">
        <v>795</v>
      </c>
      <c r="C591" s="358"/>
      <c r="D591" s="358" t="s">
        <v>15</v>
      </c>
      <c r="E591" s="358"/>
      <c r="F591" s="358"/>
      <c r="G591" s="359"/>
      <c r="H591" s="223"/>
      <c r="I591" s="19"/>
      <c r="J591" s="131"/>
      <c r="K591" s="333"/>
    </row>
    <row r="592" spans="1:25" ht="28.5" hidden="1">
      <c r="A592" s="211" t="s">
        <v>796</v>
      </c>
      <c r="B592" s="384"/>
      <c r="C592" s="141" t="s">
        <v>797</v>
      </c>
      <c r="D592" s="37" t="s">
        <v>57</v>
      </c>
      <c r="E592" s="370">
        <v>3</v>
      </c>
      <c r="F592" s="750">
        <v>40022.050000000003</v>
      </c>
      <c r="G592" s="365">
        <f>F592*E592</f>
        <v>120066.15000000001</v>
      </c>
      <c r="H592" s="133"/>
      <c r="I592" s="131"/>
      <c r="J592" s="131"/>
      <c r="K592" s="333"/>
    </row>
    <row r="593" spans="1:16" s="120" customFormat="1" ht="19.5" customHeight="1">
      <c r="A593" s="357" t="s">
        <v>798</v>
      </c>
      <c r="B593" s="358" t="s">
        <v>799</v>
      </c>
      <c r="C593" s="358"/>
      <c r="D593" s="358" t="s">
        <v>15</v>
      </c>
      <c r="E593" s="358"/>
      <c r="F593" s="358"/>
      <c r="G593" s="359"/>
      <c r="H593" s="223"/>
      <c r="I593" s="19"/>
      <c r="J593" s="131"/>
      <c r="K593" s="333"/>
    </row>
    <row r="594" spans="1:16" s="120" customFormat="1" ht="28.5" hidden="1">
      <c r="A594" s="211" t="s">
        <v>800</v>
      </c>
      <c r="B594" s="384"/>
      <c r="C594" s="140" t="s">
        <v>801</v>
      </c>
      <c r="D594" s="383" t="s">
        <v>57</v>
      </c>
      <c r="E594" s="370">
        <v>1</v>
      </c>
      <c r="F594" s="750">
        <v>95763</v>
      </c>
      <c r="G594" s="134">
        <f>F594*E594</f>
        <v>95763</v>
      </c>
      <c r="H594" s="232"/>
      <c r="I594" s="19"/>
      <c r="J594" s="131"/>
      <c r="K594" s="333"/>
    </row>
    <row r="595" spans="1:16" s="120" customFormat="1" ht="19.5" hidden="1" customHeight="1">
      <c r="A595" s="211" t="s">
        <v>802</v>
      </c>
      <c r="B595" s="384"/>
      <c r="C595" s="140" t="s">
        <v>803</v>
      </c>
      <c r="D595" s="383" t="s">
        <v>23</v>
      </c>
      <c r="E595" s="370">
        <v>84</v>
      </c>
      <c r="F595" s="750">
        <v>540.87</v>
      </c>
      <c r="G595" s="134">
        <f>F595*E595</f>
        <v>45433.08</v>
      </c>
      <c r="H595" s="232"/>
      <c r="I595" s="19"/>
      <c r="J595" s="131"/>
      <c r="K595" s="333"/>
      <c r="L595" s="120">
        <v>6</v>
      </c>
      <c r="M595" s="120">
        <v>14</v>
      </c>
      <c r="N595" s="120">
        <f>L595*M595</f>
        <v>84</v>
      </c>
    </row>
    <row r="596" spans="1:16" s="120" customFormat="1" ht="28.5" hidden="1">
      <c r="A596" s="224" t="s">
        <v>442</v>
      </c>
      <c r="B596" s="166"/>
      <c r="C596" s="167" t="s">
        <v>443</v>
      </c>
      <c r="D596" s="4" t="s">
        <v>294</v>
      </c>
      <c r="E596" s="370">
        <v>2.7</v>
      </c>
      <c r="F596" s="750">
        <v>48.27</v>
      </c>
      <c r="G596" s="134">
        <f>F596*E596</f>
        <v>130.32900000000001</v>
      </c>
      <c r="H596" s="232"/>
      <c r="I596" s="334"/>
      <c r="J596" s="335"/>
      <c r="K596" s="324"/>
      <c r="L596" s="120">
        <v>1.5</v>
      </c>
      <c r="M596" s="120">
        <v>1.5</v>
      </c>
      <c r="N596" s="120">
        <f>L596*M596</f>
        <v>2.25</v>
      </c>
      <c r="O596" s="120">
        <v>1.2</v>
      </c>
      <c r="P596" s="120">
        <f>N596*O596</f>
        <v>2.6999999999999997</v>
      </c>
    </row>
    <row r="597" spans="1:16" s="120" customFormat="1" hidden="1">
      <c r="A597" s="224" t="s">
        <v>444</v>
      </c>
      <c r="B597" s="166"/>
      <c r="C597" s="167" t="s">
        <v>445</v>
      </c>
      <c r="D597" s="4" t="s">
        <v>294</v>
      </c>
      <c r="E597" s="370">
        <v>1.4</v>
      </c>
      <c r="F597" s="750">
        <v>4.91</v>
      </c>
      <c r="G597" s="134">
        <f t="shared" ref="G597:G602" si="93">F597*E597</f>
        <v>6.8739999999999997</v>
      </c>
      <c r="H597" s="232"/>
      <c r="I597" s="334"/>
      <c r="J597" s="335"/>
      <c r="K597" s="324"/>
    </row>
    <row r="598" spans="1:16" s="120" customFormat="1" hidden="1">
      <c r="A598" s="224" t="s">
        <v>446</v>
      </c>
      <c r="B598" s="166"/>
      <c r="C598" s="167" t="s">
        <v>447</v>
      </c>
      <c r="D598" s="4" t="s">
        <v>20</v>
      </c>
      <c r="E598" s="370">
        <v>9.6</v>
      </c>
      <c r="F598" s="750">
        <v>69.25</v>
      </c>
      <c r="G598" s="134">
        <f t="shared" si="93"/>
        <v>664.8</v>
      </c>
      <c r="H598" s="232"/>
      <c r="I598" s="334"/>
      <c r="J598" s="335"/>
      <c r="K598" s="324"/>
    </row>
    <row r="599" spans="1:16" s="120" customFormat="1" hidden="1">
      <c r="A599" s="224" t="s">
        <v>448</v>
      </c>
      <c r="B599" s="166"/>
      <c r="C599" s="167" t="s">
        <v>449</v>
      </c>
      <c r="D599" s="4" t="s">
        <v>379</v>
      </c>
      <c r="E599" s="370">
        <v>182.72</v>
      </c>
      <c r="F599" s="750">
        <v>8.11</v>
      </c>
      <c r="G599" s="134">
        <f t="shared" si="93"/>
        <v>1481.8591999999999</v>
      </c>
      <c r="H599" s="232"/>
      <c r="I599" s="334"/>
      <c r="J599" s="335"/>
      <c r="K599" s="324"/>
    </row>
    <row r="600" spans="1:16" s="120" customFormat="1" ht="21" hidden="1" customHeight="1">
      <c r="A600" s="224" t="s">
        <v>151</v>
      </c>
      <c r="B600" s="166"/>
      <c r="C600" s="167" t="s">
        <v>152</v>
      </c>
      <c r="D600" s="4" t="s">
        <v>379</v>
      </c>
      <c r="E600" s="370">
        <v>16.2</v>
      </c>
      <c r="F600" s="750">
        <v>7.98</v>
      </c>
      <c r="G600" s="134">
        <f t="shared" si="93"/>
        <v>129.27600000000001</v>
      </c>
      <c r="H600" s="232"/>
      <c r="I600" s="335"/>
      <c r="J600" s="335"/>
      <c r="K600" s="324"/>
    </row>
    <row r="601" spans="1:16" s="120" customFormat="1" hidden="1">
      <c r="A601" s="224" t="s">
        <v>469</v>
      </c>
      <c r="B601" s="166"/>
      <c r="C601" s="167" t="s">
        <v>804</v>
      </c>
      <c r="D601" s="4" t="s">
        <v>294</v>
      </c>
      <c r="E601" s="370">
        <v>2.1</v>
      </c>
      <c r="F601" s="750">
        <v>320.11</v>
      </c>
      <c r="G601" s="134">
        <f t="shared" si="93"/>
        <v>672.23100000000011</v>
      </c>
      <c r="H601" s="232"/>
      <c r="I601" s="335"/>
      <c r="J601" s="335"/>
      <c r="K601" s="324"/>
    </row>
    <row r="602" spans="1:16" hidden="1">
      <c r="A602" s="224" t="s">
        <v>454</v>
      </c>
      <c r="B602" s="166"/>
      <c r="C602" s="167" t="s">
        <v>455</v>
      </c>
      <c r="D602" s="4" t="s">
        <v>294</v>
      </c>
      <c r="E602" s="370">
        <v>0.5</v>
      </c>
      <c r="F602" s="750">
        <v>118.26</v>
      </c>
      <c r="G602" s="134">
        <f t="shared" si="93"/>
        <v>59.13</v>
      </c>
      <c r="H602" s="232"/>
      <c r="I602" s="335"/>
      <c r="J602" s="335"/>
      <c r="K602" s="324"/>
    </row>
    <row r="603" spans="1:16" ht="15">
      <c r="A603" s="126" t="s">
        <v>805</v>
      </c>
      <c r="B603" s="127" t="s">
        <v>806</v>
      </c>
      <c r="C603" s="164"/>
      <c r="D603" s="129" t="s">
        <v>15</v>
      </c>
      <c r="E603" s="130"/>
      <c r="F603" s="153"/>
      <c r="G603" s="218"/>
      <c r="H603" s="237"/>
      <c r="I603" s="165"/>
      <c r="J603" s="137"/>
      <c r="K603" s="322"/>
    </row>
    <row r="604" spans="1:16" customFormat="1" ht="15.75">
      <c r="A604" s="357" t="s">
        <v>807</v>
      </c>
      <c r="B604" s="358" t="s">
        <v>435</v>
      </c>
      <c r="C604" s="358"/>
      <c r="D604" s="358" t="s">
        <v>15</v>
      </c>
      <c r="E604" s="358"/>
      <c r="F604" s="358"/>
      <c r="G604" s="358"/>
      <c r="H604" s="359"/>
    </row>
    <row r="605" spans="1:16" customFormat="1" ht="15.75" hidden="1">
      <c r="A605" s="392" t="s">
        <v>436</v>
      </c>
      <c r="B605" s="393"/>
      <c r="C605" s="366" t="s">
        <v>437</v>
      </c>
      <c r="D605" s="394" t="s">
        <v>20</v>
      </c>
      <c r="E605" s="248">
        <v>302.77</v>
      </c>
      <c r="F605" s="750">
        <v>10.23</v>
      </c>
      <c r="G605" s="395">
        <f>F605*E605</f>
        <v>3097.3370999999997</v>
      </c>
    </row>
    <row r="606" spans="1:16" customFormat="1" ht="15.75">
      <c r="A606" s="357" t="s">
        <v>808</v>
      </c>
      <c r="B606" s="358" t="s">
        <v>441</v>
      </c>
      <c r="C606" s="358"/>
      <c r="D606" s="358" t="s">
        <v>15</v>
      </c>
      <c r="E606" s="358"/>
      <c r="F606" s="358"/>
      <c r="G606" s="358"/>
      <c r="H606" s="359"/>
    </row>
    <row r="607" spans="1:16" customFormat="1" ht="28.5" hidden="1">
      <c r="A607" s="396" t="s">
        <v>442</v>
      </c>
      <c r="B607" s="397"/>
      <c r="C607" s="398" t="s">
        <v>443</v>
      </c>
      <c r="D607" s="399" t="s">
        <v>294</v>
      </c>
      <c r="E607" s="248">
        <v>81.349999999999994</v>
      </c>
      <c r="F607" s="750">
        <v>48.27</v>
      </c>
      <c r="G607" s="400">
        <f>F607*E607</f>
        <v>3926.7644999999998</v>
      </c>
    </row>
    <row r="608" spans="1:16" customFormat="1" ht="15.75" hidden="1">
      <c r="A608" s="396" t="s">
        <v>444</v>
      </c>
      <c r="B608" s="397"/>
      <c r="C608" s="398" t="s">
        <v>445</v>
      </c>
      <c r="D608" s="399" t="s">
        <v>294</v>
      </c>
      <c r="E608" s="248">
        <v>36.5</v>
      </c>
      <c r="F608" s="750">
        <v>4.91</v>
      </c>
      <c r="G608" s="400">
        <f>F608*E608</f>
        <v>179.215</v>
      </c>
    </row>
    <row r="609" spans="1:12" customFormat="1" ht="15.75" hidden="1">
      <c r="A609" s="396" t="s">
        <v>446</v>
      </c>
      <c r="B609" s="397"/>
      <c r="C609" s="398" t="s">
        <v>447</v>
      </c>
      <c r="D609" s="399" t="s">
        <v>20</v>
      </c>
      <c r="E609" s="248">
        <v>186</v>
      </c>
      <c r="F609" s="750">
        <v>69.25</v>
      </c>
      <c r="G609" s="400">
        <f t="shared" ref="G609:G617" si="94">F609*E609</f>
        <v>12880.5</v>
      </c>
    </row>
    <row r="610" spans="1:12" customFormat="1" ht="15.75" hidden="1">
      <c r="A610" s="396" t="s">
        <v>448</v>
      </c>
      <c r="B610" s="397"/>
      <c r="C610" s="398" t="s">
        <v>449</v>
      </c>
      <c r="D610" s="399" t="s">
        <v>379</v>
      </c>
      <c r="E610" s="248">
        <v>4853.33</v>
      </c>
      <c r="F610" s="750">
        <v>8.11</v>
      </c>
      <c r="G610" s="400">
        <f t="shared" si="94"/>
        <v>39360.506299999994</v>
      </c>
    </row>
    <row r="611" spans="1:12" customFormat="1" ht="15.75" hidden="1">
      <c r="A611" s="490" t="s">
        <v>450</v>
      </c>
      <c r="B611" s="486"/>
      <c r="C611" s="386" t="s">
        <v>451</v>
      </c>
      <c r="D611" s="488" t="s">
        <v>31</v>
      </c>
      <c r="E611" s="370">
        <v>40</v>
      </c>
      <c r="F611" s="751">
        <v>90.57</v>
      </c>
      <c r="G611" s="489">
        <f t="shared" si="94"/>
        <v>3622.7999999999997</v>
      </c>
    </row>
    <row r="612" spans="1:12" customFormat="1" ht="15.75" hidden="1">
      <c r="A612" s="396" t="s">
        <v>158</v>
      </c>
      <c r="B612" s="499"/>
      <c r="C612" s="398" t="s">
        <v>159</v>
      </c>
      <c r="D612" s="399" t="s">
        <v>294</v>
      </c>
      <c r="E612" s="248">
        <v>60</v>
      </c>
      <c r="F612" s="750">
        <v>345.24</v>
      </c>
      <c r="G612" s="400">
        <f t="shared" si="94"/>
        <v>20714.400000000001</v>
      </c>
      <c r="H612" s="767"/>
    </row>
    <row r="613" spans="1:12" customFormat="1" ht="15.75" hidden="1">
      <c r="A613" s="396" t="s">
        <v>809</v>
      </c>
      <c r="B613" s="384"/>
      <c r="C613" s="398" t="s">
        <v>810</v>
      </c>
      <c r="D613" s="399" t="s">
        <v>294</v>
      </c>
      <c r="E613" s="248">
        <v>60</v>
      </c>
      <c r="F613" s="750">
        <v>138.62</v>
      </c>
      <c r="G613" s="400">
        <f t="shared" si="94"/>
        <v>8317.2000000000007</v>
      </c>
      <c r="H613" s="767"/>
    </row>
    <row r="614" spans="1:12" customFormat="1" ht="15.75" hidden="1">
      <c r="A614" s="396" t="s">
        <v>454</v>
      </c>
      <c r="B614" s="397"/>
      <c r="C614" s="398" t="s">
        <v>455</v>
      </c>
      <c r="D614" s="399" t="s">
        <v>294</v>
      </c>
      <c r="E614" s="248">
        <v>2</v>
      </c>
      <c r="F614" s="750">
        <v>118.26</v>
      </c>
      <c r="G614" s="400">
        <f t="shared" si="94"/>
        <v>236.52</v>
      </c>
      <c r="H614" s="759"/>
    </row>
    <row r="615" spans="1:12" customFormat="1" ht="28.5" hidden="1">
      <c r="A615" s="396" t="s">
        <v>394</v>
      </c>
      <c r="B615" s="397"/>
      <c r="C615" s="398" t="s">
        <v>395</v>
      </c>
      <c r="D615" s="399" t="s">
        <v>23</v>
      </c>
      <c r="E615" s="248">
        <v>80.23</v>
      </c>
      <c r="F615" s="750">
        <v>59.34</v>
      </c>
      <c r="G615" s="400">
        <f t="shared" si="94"/>
        <v>4760.8482000000004</v>
      </c>
      <c r="H615" s="403"/>
    </row>
    <row r="616" spans="1:12" customFormat="1" ht="15.75" hidden="1">
      <c r="A616" s="228" t="s">
        <v>151</v>
      </c>
      <c r="B616" s="404"/>
      <c r="C616" s="242" t="s">
        <v>458</v>
      </c>
      <c r="D616" s="243" t="s">
        <v>153</v>
      </c>
      <c r="E616" s="247">
        <v>201</v>
      </c>
      <c r="F616" s="750">
        <v>7.98</v>
      </c>
      <c r="G616" s="400">
        <f t="shared" si="94"/>
        <v>1603.98</v>
      </c>
      <c r="H616" s="403"/>
    </row>
    <row r="617" spans="1:12" customFormat="1" ht="15.75" hidden="1">
      <c r="A617" s="396" t="s">
        <v>459</v>
      </c>
      <c r="B617" s="397"/>
      <c r="C617" s="398" t="s">
        <v>460</v>
      </c>
      <c r="D617" s="399" t="s">
        <v>294</v>
      </c>
      <c r="E617" s="248">
        <v>30.2</v>
      </c>
      <c r="F617" s="750">
        <v>308.25</v>
      </c>
      <c r="G617" s="400">
        <f t="shared" si="94"/>
        <v>9309.15</v>
      </c>
      <c r="H617" s="403"/>
    </row>
    <row r="618" spans="1:12" customFormat="1" ht="15.75">
      <c r="A618" s="357" t="s">
        <v>811</v>
      </c>
      <c r="B618" s="358" t="s">
        <v>462</v>
      </c>
      <c r="C618" s="358"/>
      <c r="D618" s="358" t="s">
        <v>15</v>
      </c>
      <c r="E618" s="358"/>
      <c r="F618" s="358"/>
      <c r="G618" s="358"/>
      <c r="H618" s="359"/>
    </row>
    <row r="619" spans="1:12" customFormat="1" ht="29.25" hidden="1">
      <c r="A619" s="228" t="s">
        <v>463</v>
      </c>
      <c r="B619" s="500"/>
      <c r="C619" s="242" t="s">
        <v>464</v>
      </c>
      <c r="D619" s="243" t="s">
        <v>153</v>
      </c>
      <c r="E619" s="247">
        <v>21288.26</v>
      </c>
      <c r="F619" s="750">
        <v>14.71</v>
      </c>
      <c r="G619" s="245">
        <f t="shared" ref="G619:G623" si="95">E619*F619</f>
        <v>313150.30459999997</v>
      </c>
    </row>
    <row r="620" spans="1:12" customFormat="1" ht="29.25" hidden="1">
      <c r="A620" s="228" t="s">
        <v>465</v>
      </c>
      <c r="B620" s="404"/>
      <c r="C620" s="242" t="s">
        <v>545</v>
      </c>
      <c r="D620" s="243" t="s">
        <v>23</v>
      </c>
      <c r="E620" s="247">
        <v>300</v>
      </c>
      <c r="F620" s="750">
        <v>139.41999999999999</v>
      </c>
      <c r="G620" s="245">
        <f t="shared" si="95"/>
        <v>41825.999999999993</v>
      </c>
    </row>
    <row r="621" spans="1:12" customFormat="1" ht="15.75" hidden="1">
      <c r="A621" s="228" t="s">
        <v>151</v>
      </c>
      <c r="B621" s="404"/>
      <c r="C621" s="242" t="s">
        <v>152</v>
      </c>
      <c r="D621" s="243" t="s">
        <v>153</v>
      </c>
      <c r="E621" s="247">
        <v>200</v>
      </c>
      <c r="F621" s="750">
        <v>7.98</v>
      </c>
      <c r="G621" s="245">
        <f t="shared" si="95"/>
        <v>1596</v>
      </c>
    </row>
    <row r="622" spans="1:12" customFormat="1" ht="15.75" hidden="1">
      <c r="A622" s="396" t="s">
        <v>448</v>
      </c>
      <c r="B622" s="397"/>
      <c r="C622" s="398" t="s">
        <v>449</v>
      </c>
      <c r="D622" s="399" t="s">
        <v>379</v>
      </c>
      <c r="E622" s="248">
        <v>192.4</v>
      </c>
      <c r="F622" s="750">
        <v>8.11</v>
      </c>
      <c r="G622" s="400">
        <f t="shared" ref="G622" si="96">F622*E622</f>
        <v>1560.364</v>
      </c>
    </row>
    <row r="623" spans="1:12" customFormat="1" ht="15.75" hidden="1">
      <c r="A623" s="228" t="s">
        <v>467</v>
      </c>
      <c r="B623" s="404"/>
      <c r="C623" s="242" t="s">
        <v>468</v>
      </c>
      <c r="D623" s="243" t="s">
        <v>23</v>
      </c>
      <c r="E623" s="247">
        <v>40</v>
      </c>
      <c r="F623" s="750">
        <v>150.62</v>
      </c>
      <c r="G623" s="245">
        <f t="shared" si="95"/>
        <v>6024.8</v>
      </c>
    </row>
    <row r="624" spans="1:12" customFormat="1" ht="15.75" hidden="1">
      <c r="A624" s="396" t="s">
        <v>158</v>
      </c>
      <c r="B624" s="500"/>
      <c r="C624" s="398" t="s">
        <v>547</v>
      </c>
      <c r="D624" s="243" t="s">
        <v>37</v>
      </c>
      <c r="E624" s="247">
        <v>60</v>
      </c>
      <c r="F624" s="750">
        <v>345.24</v>
      </c>
      <c r="G624" s="245">
        <f t="shared" ref="G624" si="97">E624*F624</f>
        <v>20714.400000000001</v>
      </c>
      <c r="L624">
        <v>300</v>
      </c>
    </row>
    <row r="625" spans="1:16" customFormat="1" ht="15.75" hidden="1">
      <c r="A625" s="396" t="s">
        <v>809</v>
      </c>
      <c r="B625" s="384"/>
      <c r="C625" s="398" t="s">
        <v>810</v>
      </c>
      <c r="D625" s="399" t="s">
        <v>294</v>
      </c>
      <c r="E625" s="248">
        <v>60</v>
      </c>
      <c r="F625" s="750">
        <v>138.62</v>
      </c>
      <c r="G625" s="400">
        <f t="shared" ref="G625" si="98">F625*E625</f>
        <v>8317.2000000000007</v>
      </c>
    </row>
    <row r="626" spans="1:16" ht="15">
      <c r="A626" s="357" t="s">
        <v>812</v>
      </c>
      <c r="B626" s="358" t="s">
        <v>472</v>
      </c>
      <c r="C626" s="357"/>
      <c r="D626" s="357" t="s">
        <v>15</v>
      </c>
      <c r="E626" s="357"/>
      <c r="F626" s="752"/>
      <c r="G626" s="357"/>
      <c r="H626" s="39"/>
      <c r="I626" s="137"/>
      <c r="J626" s="137"/>
      <c r="K626" s="322"/>
      <c r="P626" s="12" t="s">
        <v>473</v>
      </c>
    </row>
    <row r="627" spans="1:16" ht="15.75" hidden="1">
      <c r="A627" s="329" t="s">
        <v>391</v>
      </c>
      <c r="B627" s="193"/>
      <c r="C627" s="140" t="s">
        <v>813</v>
      </c>
      <c r="D627" s="32" t="s">
        <v>37</v>
      </c>
      <c r="E627" s="356">
        <v>9</v>
      </c>
      <c r="F627" s="750">
        <v>591.54</v>
      </c>
      <c r="G627" s="33">
        <f t="shared" ref="G627" si="99">ROUND(E627*F627,2)</f>
        <v>5323.86</v>
      </c>
      <c r="H627"/>
      <c r="I627" s="137"/>
      <c r="J627" s="137"/>
      <c r="K627" s="410"/>
    </row>
    <row r="628" spans="1:16" customFormat="1" ht="29.25" hidden="1">
      <c r="A628" s="407" t="s">
        <v>474</v>
      </c>
      <c r="B628" s="408"/>
      <c r="C628" s="409" t="s">
        <v>475</v>
      </c>
      <c r="D628" s="243" t="s">
        <v>23</v>
      </c>
      <c r="E628" s="346">
        <v>300</v>
      </c>
      <c r="F628" s="750">
        <v>58.51</v>
      </c>
      <c r="G628" s="245">
        <f>E628*F628</f>
        <v>17553</v>
      </c>
      <c r="L628">
        <v>300</v>
      </c>
      <c r="M628">
        <v>0.03</v>
      </c>
      <c r="N628">
        <f>L628*M628</f>
        <v>9</v>
      </c>
    </row>
    <row r="629" spans="1:16" customFormat="1" ht="15.75">
      <c r="A629" s="357" t="s">
        <v>814</v>
      </c>
      <c r="B629" s="358" t="s">
        <v>815</v>
      </c>
      <c r="C629" s="357"/>
      <c r="D629" s="357" t="s">
        <v>15</v>
      </c>
      <c r="E629" s="357"/>
      <c r="F629" s="357"/>
      <c r="G629" s="357"/>
      <c r="H629" s="39"/>
    </row>
    <row r="630" spans="1:16" customFormat="1" ht="15.75" hidden="1">
      <c r="A630" s="339" t="s">
        <v>444</v>
      </c>
      <c r="B630" s="486"/>
      <c r="C630" s="487" t="s">
        <v>445</v>
      </c>
      <c r="D630" s="488" t="s">
        <v>294</v>
      </c>
      <c r="E630" s="370">
        <v>46.5</v>
      </c>
      <c r="F630" s="750">
        <v>4.91</v>
      </c>
      <c r="G630" s="489">
        <f>F630*E630</f>
        <v>228.315</v>
      </c>
    </row>
    <row r="631" spans="1:16" customFormat="1" ht="15.75" hidden="1">
      <c r="A631" s="339" t="s">
        <v>446</v>
      </c>
      <c r="B631" s="486"/>
      <c r="C631" s="487" t="s">
        <v>447</v>
      </c>
      <c r="D631" s="488" t="s">
        <v>20</v>
      </c>
      <c r="E631" s="370">
        <v>548.20000000000005</v>
      </c>
      <c r="F631" s="750">
        <v>69.25</v>
      </c>
      <c r="G631" s="489">
        <f t="shared" ref="G631:G639" si="100">F631*E631</f>
        <v>37962.850000000006</v>
      </c>
    </row>
    <row r="632" spans="1:16" customFormat="1" ht="15.75" hidden="1">
      <c r="A632" s="339" t="s">
        <v>448</v>
      </c>
      <c r="B632" s="486"/>
      <c r="C632" s="487" t="s">
        <v>449</v>
      </c>
      <c r="D632" s="488" t="s">
        <v>379</v>
      </c>
      <c r="E632" s="370">
        <v>5053.33</v>
      </c>
      <c r="F632" s="750">
        <v>8.11</v>
      </c>
      <c r="G632" s="489">
        <f t="shared" si="100"/>
        <v>40982.506299999994</v>
      </c>
    </row>
    <row r="633" spans="1:16" customFormat="1" ht="15.75" hidden="1">
      <c r="A633" s="490" t="s">
        <v>450</v>
      </c>
      <c r="B633" s="486"/>
      <c r="C633" s="386" t="s">
        <v>451</v>
      </c>
      <c r="D633" s="488" t="s">
        <v>31</v>
      </c>
      <c r="E633" s="370">
        <v>38</v>
      </c>
      <c r="F633" s="751">
        <v>90.57</v>
      </c>
      <c r="G633" s="489">
        <f t="shared" si="100"/>
        <v>3441.66</v>
      </c>
    </row>
    <row r="634" spans="1:16" customFormat="1" ht="15.75" hidden="1">
      <c r="A634" s="491" t="s">
        <v>158</v>
      </c>
      <c r="B634" s="492"/>
      <c r="C634" s="386" t="s">
        <v>159</v>
      </c>
      <c r="D634" s="488" t="s">
        <v>294</v>
      </c>
      <c r="E634" s="370">
        <v>75</v>
      </c>
      <c r="F634" s="750">
        <v>345.24</v>
      </c>
      <c r="G634" s="489">
        <f t="shared" si="100"/>
        <v>25893</v>
      </c>
      <c r="H634" s="767"/>
    </row>
    <row r="635" spans="1:16" customFormat="1" ht="15.75" hidden="1">
      <c r="A635" s="396" t="s">
        <v>809</v>
      </c>
      <c r="B635" s="384"/>
      <c r="C635" s="398" t="s">
        <v>810</v>
      </c>
      <c r="D635" s="488" t="s">
        <v>294</v>
      </c>
      <c r="E635" s="370">
        <v>75</v>
      </c>
      <c r="F635" s="750">
        <v>138.62</v>
      </c>
      <c r="G635" s="489">
        <f t="shared" si="100"/>
        <v>10396.5</v>
      </c>
      <c r="H635" s="767"/>
    </row>
    <row r="636" spans="1:16" customFormat="1" ht="15.75" hidden="1">
      <c r="A636" s="339" t="s">
        <v>454</v>
      </c>
      <c r="B636" s="486"/>
      <c r="C636" s="487" t="s">
        <v>455</v>
      </c>
      <c r="D636" s="488" t="s">
        <v>294</v>
      </c>
      <c r="E636" s="370">
        <v>2.5</v>
      </c>
      <c r="F636" s="750">
        <v>118.26</v>
      </c>
      <c r="G636" s="489">
        <f t="shared" si="100"/>
        <v>295.65000000000003</v>
      </c>
      <c r="H636" s="759"/>
    </row>
    <row r="637" spans="1:16" customFormat="1" ht="28.5" hidden="1">
      <c r="A637" s="339" t="s">
        <v>394</v>
      </c>
      <c r="B637" s="486"/>
      <c r="C637" s="487" t="s">
        <v>395</v>
      </c>
      <c r="D637" s="488" t="s">
        <v>23</v>
      </c>
      <c r="E637" s="370">
        <v>93.45</v>
      </c>
      <c r="F637" s="750">
        <v>59.34</v>
      </c>
      <c r="G637" s="489">
        <f t="shared" si="100"/>
        <v>5545.3230000000003</v>
      </c>
      <c r="H637" s="403"/>
    </row>
    <row r="638" spans="1:16" customFormat="1" ht="15.75" hidden="1">
      <c r="A638" s="493" t="s">
        <v>151</v>
      </c>
      <c r="B638" s="170"/>
      <c r="C638" s="168" t="s">
        <v>458</v>
      </c>
      <c r="D638" s="158" t="s">
        <v>153</v>
      </c>
      <c r="E638" s="346">
        <v>705</v>
      </c>
      <c r="F638" s="750">
        <v>7.98</v>
      </c>
      <c r="G638" s="489">
        <f t="shared" si="100"/>
        <v>5625.9000000000005</v>
      </c>
      <c r="H638" s="403"/>
    </row>
    <row r="639" spans="1:16" customFormat="1" ht="15.75" hidden="1">
      <c r="A639" s="339" t="s">
        <v>459</v>
      </c>
      <c r="B639" s="486"/>
      <c r="C639" s="487" t="s">
        <v>460</v>
      </c>
      <c r="D639" s="488" t="s">
        <v>294</v>
      </c>
      <c r="E639" s="370">
        <v>94</v>
      </c>
      <c r="F639" s="750">
        <v>308.25</v>
      </c>
      <c r="G639" s="489">
        <f t="shared" si="100"/>
        <v>28975.5</v>
      </c>
      <c r="H639" s="403"/>
    </row>
    <row r="640" spans="1:16" customFormat="1" ht="15.75">
      <c r="A640" s="357" t="s">
        <v>820</v>
      </c>
      <c r="B640" s="358" t="s">
        <v>462</v>
      </c>
      <c r="C640" s="358"/>
      <c r="D640" s="358" t="s">
        <v>15</v>
      </c>
      <c r="E640" s="358"/>
      <c r="F640" s="358"/>
      <c r="G640" s="358"/>
      <c r="H640" s="359"/>
    </row>
    <row r="641" spans="1:16" customFormat="1" ht="28.5" hidden="1">
      <c r="A641" s="214" t="s">
        <v>463</v>
      </c>
      <c r="B641" s="170"/>
      <c r="C641" s="421" t="s">
        <v>464</v>
      </c>
      <c r="D641" s="158" t="s">
        <v>153</v>
      </c>
      <c r="E641" s="356">
        <v>15900.6</v>
      </c>
      <c r="F641" s="750">
        <v>14.71</v>
      </c>
      <c r="G641" s="494">
        <f t="shared" ref="G641:G647" si="101">E641*F641</f>
        <v>233897.82600000003</v>
      </c>
    </row>
    <row r="642" spans="1:16" customFormat="1" ht="29.25" hidden="1">
      <c r="A642" s="493" t="s">
        <v>465</v>
      </c>
      <c r="B642" s="170"/>
      <c r="C642" s="168" t="s">
        <v>545</v>
      </c>
      <c r="D642" s="158" t="s">
        <v>23</v>
      </c>
      <c r="E642" s="346">
        <v>940</v>
      </c>
      <c r="F642" s="750">
        <v>139.41999999999999</v>
      </c>
      <c r="G642" s="494">
        <f t="shared" si="101"/>
        <v>131054.79999999999</v>
      </c>
    </row>
    <row r="643" spans="1:16" customFormat="1" ht="15.75" hidden="1">
      <c r="A643" s="493" t="s">
        <v>151</v>
      </c>
      <c r="B643" s="170"/>
      <c r="C643" s="168" t="s">
        <v>152</v>
      </c>
      <c r="D643" s="158" t="s">
        <v>153</v>
      </c>
      <c r="E643" s="346">
        <v>705</v>
      </c>
      <c r="F643" s="750">
        <v>7.98</v>
      </c>
      <c r="G643" s="494">
        <f t="shared" si="101"/>
        <v>5625.9000000000005</v>
      </c>
    </row>
    <row r="644" spans="1:16" customFormat="1" ht="15.75" hidden="1">
      <c r="A644" s="339" t="s">
        <v>448</v>
      </c>
      <c r="B644" s="486"/>
      <c r="C644" s="487" t="s">
        <v>449</v>
      </c>
      <c r="D644" s="488" t="s">
        <v>379</v>
      </c>
      <c r="E644" s="370">
        <v>176</v>
      </c>
      <c r="F644" s="750">
        <v>8.11</v>
      </c>
      <c r="G644" s="489">
        <f t="shared" ref="G644" si="102">F644*E644</f>
        <v>1427.36</v>
      </c>
    </row>
    <row r="645" spans="1:16" customFormat="1" ht="15.75" hidden="1">
      <c r="A645" s="493" t="s">
        <v>467</v>
      </c>
      <c r="B645" s="170"/>
      <c r="C645" s="168" t="s">
        <v>468</v>
      </c>
      <c r="D645" s="158" t="s">
        <v>23</v>
      </c>
      <c r="E645" s="346">
        <v>324</v>
      </c>
      <c r="F645" s="750">
        <v>150.62</v>
      </c>
      <c r="G645" s="494">
        <f t="shared" si="101"/>
        <v>48800.880000000005</v>
      </c>
    </row>
    <row r="646" spans="1:16" customFormat="1" ht="15.75" hidden="1">
      <c r="A646" s="493" t="s">
        <v>158</v>
      </c>
      <c r="B646" s="170"/>
      <c r="C646" s="168" t="s">
        <v>547</v>
      </c>
      <c r="D646" s="158" t="s">
        <v>37</v>
      </c>
      <c r="E646" s="346">
        <v>188</v>
      </c>
      <c r="F646" s="750">
        <v>345.24</v>
      </c>
      <c r="G646" s="494">
        <f t="shared" si="101"/>
        <v>64905.120000000003</v>
      </c>
    </row>
    <row r="647" spans="1:16" customFormat="1" ht="29.25" hidden="1">
      <c r="A647" s="493" t="s">
        <v>394</v>
      </c>
      <c r="B647" s="170"/>
      <c r="C647" s="168" t="s">
        <v>395</v>
      </c>
      <c r="D647" s="158" t="s">
        <v>23</v>
      </c>
      <c r="E647" s="346">
        <v>60</v>
      </c>
      <c r="F647" s="750">
        <v>59.34</v>
      </c>
      <c r="G647" s="494">
        <f t="shared" si="101"/>
        <v>3560.4</v>
      </c>
    </row>
    <row r="648" spans="1:16" ht="15">
      <c r="A648" s="138" t="s">
        <v>821</v>
      </c>
      <c r="B648" s="38" t="s">
        <v>204</v>
      </c>
      <c r="C648" s="160"/>
      <c r="D648" s="161" t="s">
        <v>15</v>
      </c>
      <c r="E648" s="162"/>
      <c r="F648" s="163"/>
      <c r="G648" s="163"/>
      <c r="H648" s="39"/>
      <c r="I648" s="23"/>
      <c r="J648" s="137"/>
      <c r="K648" s="322"/>
    </row>
    <row r="649" spans="1:16" ht="29.25" hidden="1">
      <c r="A649" s="214" t="s">
        <v>484</v>
      </c>
      <c r="B649" s="170"/>
      <c r="C649" s="420" t="s">
        <v>485</v>
      </c>
      <c r="D649" s="158" t="s">
        <v>31</v>
      </c>
      <c r="E649" s="356">
        <v>100</v>
      </c>
      <c r="F649" s="750">
        <v>54.24</v>
      </c>
      <c r="G649" s="495">
        <f>E649*F649</f>
        <v>5424</v>
      </c>
      <c r="H649" s="133"/>
      <c r="I649" s="137"/>
      <c r="J649" s="137"/>
      <c r="K649" s="322"/>
    </row>
    <row r="650" spans="1:16" ht="28.5" hidden="1">
      <c r="A650" s="214" t="s">
        <v>486</v>
      </c>
      <c r="B650" s="194"/>
      <c r="C650" s="420" t="s">
        <v>487</v>
      </c>
      <c r="D650" s="158" t="s">
        <v>23</v>
      </c>
      <c r="E650" s="356">
        <v>1259.47</v>
      </c>
      <c r="F650" s="750">
        <v>52.44</v>
      </c>
      <c r="G650" s="495">
        <f t="shared" ref="G650" si="103">E650*F650</f>
        <v>66046.606799999994</v>
      </c>
      <c r="H650" s="133"/>
      <c r="I650" s="137"/>
      <c r="J650" s="137"/>
      <c r="K650" s="322"/>
    </row>
    <row r="651" spans="1:16" hidden="1">
      <c r="A651" s="214" t="s">
        <v>488</v>
      </c>
      <c r="B651" s="170"/>
      <c r="C651" s="420" t="s">
        <v>489</v>
      </c>
      <c r="D651" s="158" t="s">
        <v>62</v>
      </c>
      <c r="E651" s="356">
        <v>10</v>
      </c>
      <c r="F651" s="750">
        <v>10.29</v>
      </c>
      <c r="G651" s="495">
        <f t="shared" ref="G651" si="104">E651*F651</f>
        <v>102.89999999999999</v>
      </c>
      <c r="H651" s="133"/>
      <c r="I651" s="137"/>
      <c r="J651" s="137"/>
      <c r="K651" s="322"/>
    </row>
    <row r="652" spans="1:16" ht="15">
      <c r="A652" s="138" t="s">
        <v>822</v>
      </c>
      <c r="B652" s="38" t="s">
        <v>472</v>
      </c>
      <c r="C652" s="160"/>
      <c r="D652" s="161" t="s">
        <v>15</v>
      </c>
      <c r="E652" s="162"/>
      <c r="F652" s="163"/>
      <c r="G652" s="163"/>
      <c r="H652" s="39"/>
      <c r="I652" s="137"/>
      <c r="J652" s="137"/>
      <c r="K652" s="322"/>
      <c r="P652" s="12" t="s">
        <v>473</v>
      </c>
    </row>
    <row r="653" spans="1:16" hidden="1">
      <c r="A653" s="386" t="s">
        <v>823</v>
      </c>
      <c r="B653" s="492"/>
      <c r="C653" s="386" t="s">
        <v>824</v>
      </c>
      <c r="D653" s="496" t="s">
        <v>31</v>
      </c>
      <c r="E653" s="356">
        <v>200</v>
      </c>
      <c r="F653" s="750">
        <v>137.94999999999999</v>
      </c>
      <c r="G653" s="495">
        <f>E653*F653</f>
        <v>27589.999999999996</v>
      </c>
      <c r="H653" s="133"/>
      <c r="I653" s="137"/>
      <c r="J653" s="137"/>
      <c r="K653" s="322"/>
      <c r="L653" s="12">
        <v>886</v>
      </c>
      <c r="M653" s="12">
        <v>2.1</v>
      </c>
      <c r="N653" s="12">
        <f>L653*M653</f>
        <v>1860.6000000000001</v>
      </c>
      <c r="O653" s="12">
        <v>228</v>
      </c>
      <c r="P653" s="12">
        <f>SUM(N653:O653)</f>
        <v>2088.6000000000004</v>
      </c>
    </row>
    <row r="654" spans="1:16" ht="15">
      <c r="A654" s="138" t="s">
        <v>822</v>
      </c>
      <c r="B654" s="38" t="s">
        <v>472</v>
      </c>
      <c r="C654" s="160"/>
      <c r="D654" s="161" t="s">
        <v>15</v>
      </c>
      <c r="E654" s="162"/>
      <c r="F654" s="163"/>
      <c r="G654" s="163"/>
      <c r="H654" s="39"/>
      <c r="I654" s="137"/>
      <c r="J654" s="137"/>
      <c r="K654" s="322"/>
    </row>
    <row r="655" spans="1:16" ht="28.5" hidden="1">
      <c r="A655" s="214" t="s">
        <v>478</v>
      </c>
      <c r="B655" s="194"/>
      <c r="C655" s="420" t="s">
        <v>479</v>
      </c>
      <c r="D655" s="158" t="s">
        <v>23</v>
      </c>
      <c r="E655" s="356">
        <v>254.3</v>
      </c>
      <c r="F655" s="750">
        <v>67.64</v>
      </c>
      <c r="G655" s="495">
        <v>16501.53</v>
      </c>
      <c r="H655" s="137"/>
      <c r="I655" s="137"/>
      <c r="J655" s="137"/>
      <c r="K655" s="322"/>
    </row>
    <row r="656" spans="1:16" hidden="1">
      <c r="A656" s="214" t="s">
        <v>292</v>
      </c>
      <c r="B656" s="194"/>
      <c r="C656" s="420" t="s">
        <v>293</v>
      </c>
      <c r="D656" s="158" t="s">
        <v>37</v>
      </c>
      <c r="E656" s="356">
        <v>1.9</v>
      </c>
      <c r="F656" s="750">
        <v>1343.15</v>
      </c>
      <c r="G656" s="495">
        <v>2283.52</v>
      </c>
      <c r="H656" s="137"/>
      <c r="I656" s="137"/>
      <c r="J656" s="137"/>
      <c r="K656" s="322"/>
    </row>
    <row r="657" spans="1:11" hidden="1">
      <c r="A657" s="214" t="s">
        <v>297</v>
      </c>
      <c r="B657" s="194"/>
      <c r="C657" s="420" t="s">
        <v>298</v>
      </c>
      <c r="D657" s="158" t="s">
        <v>23</v>
      </c>
      <c r="E657" s="356">
        <v>622.29999999999995</v>
      </c>
      <c r="F657" s="750">
        <v>5.45</v>
      </c>
      <c r="G657" s="495">
        <v>3179.95</v>
      </c>
      <c r="H657" s="137"/>
      <c r="I657" s="137"/>
      <c r="J657" s="137"/>
      <c r="K657" s="322"/>
    </row>
    <row r="658" spans="1:11" hidden="1">
      <c r="A658" s="214" t="s">
        <v>299</v>
      </c>
      <c r="B658" s="194"/>
      <c r="C658" s="420" t="s">
        <v>480</v>
      </c>
      <c r="D658" s="158" t="s">
        <v>23</v>
      </c>
      <c r="E658" s="356">
        <v>622.29999999999995</v>
      </c>
      <c r="F658" s="750">
        <v>20.76</v>
      </c>
      <c r="G658" s="495">
        <v>10106.15</v>
      </c>
      <c r="H658" s="137"/>
      <c r="I658" s="137"/>
      <c r="J658" s="137"/>
      <c r="K658" s="322"/>
    </row>
    <row r="659" spans="1:11" hidden="1">
      <c r="A659" s="214" t="s">
        <v>481</v>
      </c>
      <c r="B659" s="194"/>
      <c r="C659" s="420" t="s">
        <v>482</v>
      </c>
      <c r="D659" s="158" t="s">
        <v>23</v>
      </c>
      <c r="E659" s="356">
        <v>622.29999999999995</v>
      </c>
      <c r="F659" s="750">
        <v>10.27</v>
      </c>
      <c r="G659" s="495">
        <v>6260.34</v>
      </c>
      <c r="H659" s="137"/>
      <c r="I659" s="137"/>
      <c r="J659" s="137"/>
      <c r="K659" s="322"/>
    </row>
    <row r="660" spans="1:11" ht="18.95" customHeight="1">
      <c r="A660" s="126" t="s">
        <v>825</v>
      </c>
      <c r="B660" s="25" t="s">
        <v>826</v>
      </c>
      <c r="C660" s="26"/>
      <c r="D660" s="27" t="s">
        <v>15</v>
      </c>
      <c r="E660" s="28"/>
      <c r="F660" s="153"/>
      <c r="G660" s="218"/>
      <c r="H660" s="238"/>
      <c r="I660" s="203"/>
      <c r="J660" s="137"/>
      <c r="K660" s="322"/>
    </row>
    <row r="661" spans="1:11" ht="15">
      <c r="A661" s="138" t="s">
        <v>827</v>
      </c>
      <c r="B661" s="161" t="s">
        <v>828</v>
      </c>
      <c r="C661" s="161"/>
      <c r="D661" s="161" t="s">
        <v>15</v>
      </c>
      <c r="E661" s="161"/>
      <c r="F661" s="161"/>
      <c r="G661" s="161"/>
      <c r="H661" s="225"/>
      <c r="I661" s="137"/>
      <c r="J661" s="137"/>
      <c r="K661" s="322"/>
    </row>
    <row r="662" spans="1:11" ht="14.1" customHeight="1">
      <c r="A662" s="226" t="s">
        <v>829</v>
      </c>
      <c r="B662" s="768" t="s">
        <v>830</v>
      </c>
      <c r="C662" s="769"/>
      <c r="D662" s="254"/>
      <c r="E662" s="254"/>
      <c r="F662" s="254"/>
      <c r="G662" s="227"/>
      <c r="H662" s="299"/>
      <c r="I662" s="137"/>
      <c r="J662" s="137"/>
      <c r="K662" s="322"/>
    </row>
    <row r="663" spans="1:11" ht="28.5" hidden="1">
      <c r="A663" s="595" t="s">
        <v>442</v>
      </c>
      <c r="B663" s="81"/>
      <c r="C663" s="135" t="s">
        <v>443</v>
      </c>
      <c r="D663" s="32" t="s">
        <v>37</v>
      </c>
      <c r="E663" s="5">
        <v>238</v>
      </c>
      <c r="F663" s="750">
        <v>48.27</v>
      </c>
      <c r="G663" s="596"/>
      <c r="H663" s="136"/>
      <c r="I663" s="77"/>
      <c r="J663" s="410"/>
      <c r="K663" s="120"/>
    </row>
    <row r="664" spans="1:11" hidden="1">
      <c r="A664" s="595" t="s">
        <v>599</v>
      </c>
      <c r="B664" s="81"/>
      <c r="C664" s="135" t="s">
        <v>600</v>
      </c>
      <c r="D664" s="32" t="s">
        <v>37</v>
      </c>
      <c r="E664" s="5">
        <v>130</v>
      </c>
      <c r="F664" s="750">
        <v>15</v>
      </c>
      <c r="G664" s="596"/>
      <c r="H664" s="136"/>
      <c r="I664" s="77"/>
      <c r="J664" s="410"/>
      <c r="K664" s="120"/>
    </row>
    <row r="665" spans="1:11" ht="15" hidden="1">
      <c r="A665" s="595" t="s">
        <v>831</v>
      </c>
      <c r="B665" s="81"/>
      <c r="C665" s="135" t="s">
        <v>832</v>
      </c>
      <c r="D665" s="32" t="s">
        <v>37</v>
      </c>
      <c r="E665" s="5">
        <v>9.6</v>
      </c>
      <c r="F665" s="750">
        <v>672.74</v>
      </c>
      <c r="G665" s="596"/>
      <c r="H665" s="136"/>
      <c r="I665" s="23"/>
      <c r="J665" s="23"/>
      <c r="K665" s="12"/>
    </row>
    <row r="666" spans="1:11" hidden="1">
      <c r="A666" s="595" t="s">
        <v>297</v>
      </c>
      <c r="B666" s="81"/>
      <c r="C666" s="135" t="s">
        <v>298</v>
      </c>
      <c r="D666" s="32" t="s">
        <v>23</v>
      </c>
      <c r="E666" s="5">
        <v>9.6</v>
      </c>
      <c r="F666" s="750">
        <v>5.45</v>
      </c>
      <c r="G666" s="596"/>
      <c r="H666" s="136"/>
      <c r="I666" s="136"/>
      <c r="J666" s="533"/>
      <c r="K666" s="12"/>
    </row>
    <row r="667" spans="1:11" ht="15" hidden="1">
      <c r="A667" s="595" t="s">
        <v>613</v>
      </c>
      <c r="B667" s="81"/>
      <c r="C667" s="135" t="s">
        <v>614</v>
      </c>
      <c r="D667" s="32" t="s">
        <v>23</v>
      </c>
      <c r="E667" s="5">
        <v>9.6</v>
      </c>
      <c r="F667" s="750">
        <v>16.850000000000001</v>
      </c>
      <c r="G667" s="596"/>
      <c r="H667" s="136"/>
      <c r="I667" s="23"/>
      <c r="J667" s="528"/>
      <c r="K667" s="12"/>
    </row>
    <row r="668" spans="1:11" ht="15" hidden="1">
      <c r="A668" s="595" t="s">
        <v>446</v>
      </c>
      <c r="B668" s="81"/>
      <c r="C668" s="135" t="s">
        <v>447</v>
      </c>
      <c r="D668" s="32" t="s">
        <v>23</v>
      </c>
      <c r="E668" s="5">
        <v>4</v>
      </c>
      <c r="F668" s="750">
        <v>69.25</v>
      </c>
      <c r="G668" s="596"/>
      <c r="H668" s="136"/>
      <c r="I668" s="23"/>
      <c r="J668" s="528"/>
      <c r="K668" s="12"/>
    </row>
    <row r="669" spans="1:11" ht="15" hidden="1">
      <c r="A669" s="595" t="s">
        <v>448</v>
      </c>
      <c r="B669" s="81"/>
      <c r="C669" s="135" t="s">
        <v>449</v>
      </c>
      <c r="D669" s="32" t="s">
        <v>153</v>
      </c>
      <c r="E669" s="5">
        <v>30</v>
      </c>
      <c r="F669" s="750">
        <v>8.11</v>
      </c>
      <c r="G669" s="596"/>
      <c r="H669" s="136"/>
      <c r="I669" s="23"/>
      <c r="J669" s="528"/>
      <c r="K669" s="12"/>
    </row>
    <row r="670" spans="1:11" ht="28.5" hidden="1">
      <c r="A670" s="595" t="s">
        <v>833</v>
      </c>
      <c r="B670" s="81"/>
      <c r="C670" s="135" t="s">
        <v>834</v>
      </c>
      <c r="D670" s="32" t="s">
        <v>37</v>
      </c>
      <c r="E670" s="5">
        <v>5</v>
      </c>
      <c r="F670" s="750">
        <v>251.07</v>
      </c>
      <c r="G670" s="596"/>
      <c r="H670" s="136"/>
      <c r="I670" s="34"/>
      <c r="J670" s="597"/>
      <c r="K670" s="12"/>
    </row>
    <row r="671" spans="1:11" ht="19.5" hidden="1" customHeight="1">
      <c r="A671" s="595" t="s">
        <v>835</v>
      </c>
      <c r="B671" s="81"/>
      <c r="C671" s="135" t="s">
        <v>836</v>
      </c>
      <c r="D671" s="32" t="s">
        <v>37</v>
      </c>
      <c r="E671" s="5">
        <v>3</v>
      </c>
      <c r="F671" s="750">
        <v>276.07</v>
      </c>
      <c r="G671" s="596"/>
      <c r="H671" s="136"/>
      <c r="I671" s="34"/>
      <c r="J671" s="597"/>
      <c r="K671" s="12"/>
    </row>
    <row r="672" spans="1:11" ht="28.5" hidden="1">
      <c r="A672" s="595" t="s">
        <v>456</v>
      </c>
      <c r="B672" s="81"/>
      <c r="C672" s="135" t="s">
        <v>457</v>
      </c>
      <c r="D672" s="32" t="s">
        <v>37</v>
      </c>
      <c r="E672" s="5">
        <v>8</v>
      </c>
      <c r="F672" s="750">
        <v>67.849999999999994</v>
      </c>
      <c r="G672" s="596"/>
      <c r="H672" s="136"/>
      <c r="I672" s="34"/>
      <c r="J672" s="597"/>
      <c r="K672" s="12"/>
    </row>
    <row r="673" spans="1:11" ht="15" hidden="1">
      <c r="A673" s="595" t="s">
        <v>454</v>
      </c>
      <c r="B673" s="81"/>
      <c r="C673" s="135" t="s">
        <v>455</v>
      </c>
      <c r="D673" s="32" t="s">
        <v>37</v>
      </c>
      <c r="E673" s="5">
        <v>2</v>
      </c>
      <c r="F673" s="750">
        <v>118.26</v>
      </c>
      <c r="G673" s="596"/>
      <c r="H673" s="56"/>
      <c r="I673" s="34"/>
      <c r="J673" s="597"/>
      <c r="K673" s="12"/>
    </row>
    <row r="674" spans="1:11" ht="15" hidden="1">
      <c r="A674" s="595" t="s">
        <v>837</v>
      </c>
      <c r="B674" s="81"/>
      <c r="C674" s="135" t="s">
        <v>838</v>
      </c>
      <c r="D674" s="32" t="s">
        <v>31</v>
      </c>
      <c r="E674" s="5">
        <v>12</v>
      </c>
      <c r="F674" s="750">
        <v>157.52000000000001</v>
      </c>
      <c r="G674" s="596"/>
      <c r="H674" s="136"/>
      <c r="I674" s="23"/>
      <c r="J674" s="528"/>
      <c r="K674" s="12"/>
    </row>
    <row r="675" spans="1:11" ht="28.5" hidden="1">
      <c r="A675" s="595" t="s">
        <v>839</v>
      </c>
      <c r="B675" s="81"/>
      <c r="C675" s="135" t="s">
        <v>840</v>
      </c>
      <c r="D675" s="32" t="s">
        <v>31</v>
      </c>
      <c r="E675" s="5">
        <v>96</v>
      </c>
      <c r="F675" s="750">
        <v>6.97</v>
      </c>
      <c r="G675" s="596"/>
      <c r="H675" s="136"/>
      <c r="I675" s="137"/>
      <c r="J675" s="410"/>
      <c r="K675" s="12"/>
    </row>
    <row r="676" spans="1:11" ht="28.5" hidden="1">
      <c r="A676" s="595" t="s">
        <v>841</v>
      </c>
      <c r="B676" s="81"/>
      <c r="C676" s="135" t="s">
        <v>842</v>
      </c>
      <c r="D676" s="32" t="s">
        <v>31</v>
      </c>
      <c r="E676" s="5">
        <v>65</v>
      </c>
      <c r="F676" s="750">
        <v>7.86</v>
      </c>
      <c r="G676" s="596"/>
      <c r="H676" s="136"/>
      <c r="I676" s="137"/>
      <c r="J676" s="410"/>
      <c r="K676" s="12"/>
    </row>
    <row r="677" spans="1:11" ht="35.25" hidden="1" customHeight="1">
      <c r="A677" s="595" t="s">
        <v>843</v>
      </c>
      <c r="B677" s="81"/>
      <c r="C677" s="135" t="s">
        <v>844</v>
      </c>
      <c r="D677" s="32" t="s">
        <v>31</v>
      </c>
      <c r="E677" s="5">
        <v>128</v>
      </c>
      <c r="F677" s="750">
        <v>9.93</v>
      </c>
      <c r="G677" s="596"/>
      <c r="H677" s="136"/>
      <c r="I677" s="136"/>
      <c r="J677" s="533"/>
      <c r="K677" s="12"/>
    </row>
    <row r="678" spans="1:11" ht="28.5" hidden="1">
      <c r="A678" s="595" t="s">
        <v>845</v>
      </c>
      <c r="B678" s="81"/>
      <c r="C678" s="135" t="s">
        <v>846</v>
      </c>
      <c r="D678" s="32" t="s">
        <v>31</v>
      </c>
      <c r="E678" s="5">
        <v>384</v>
      </c>
      <c r="F678" s="750">
        <v>13.46</v>
      </c>
      <c r="G678" s="596"/>
      <c r="H678" s="136"/>
      <c r="I678" s="136"/>
      <c r="J678" s="533"/>
      <c r="K678" s="12"/>
    </row>
    <row r="679" spans="1:11" ht="25.5" hidden="1">
      <c r="A679" s="383" t="s">
        <v>847</v>
      </c>
      <c r="B679" s="384"/>
      <c r="C679" s="383" t="s">
        <v>848</v>
      </c>
      <c r="D679" s="383" t="s">
        <v>62</v>
      </c>
      <c r="E679" s="5">
        <v>6</v>
      </c>
      <c r="F679" s="750">
        <v>282.18</v>
      </c>
      <c r="G679" s="596"/>
      <c r="H679" s="136"/>
      <c r="I679" s="136"/>
      <c r="J679" s="533"/>
      <c r="K679" s="12"/>
    </row>
    <row r="680" spans="1:11" ht="15">
      <c r="A680" s="226" t="s">
        <v>849</v>
      </c>
      <c r="B680" s="760" t="s">
        <v>850</v>
      </c>
      <c r="C680" s="760"/>
      <c r="D680" s="254"/>
      <c r="E680" s="254"/>
      <c r="F680" s="254"/>
      <c r="G680" s="227"/>
      <c r="H680" s="299"/>
      <c r="I680" s="136"/>
      <c r="J680" s="136"/>
      <c r="K680" s="318"/>
    </row>
    <row r="681" spans="1:11" hidden="1">
      <c r="A681" s="383" t="s">
        <v>851</v>
      </c>
      <c r="B681" s="384"/>
      <c r="C681" s="383" t="s">
        <v>852</v>
      </c>
      <c r="D681" s="383" t="s">
        <v>62</v>
      </c>
      <c r="E681" s="598">
        <v>1</v>
      </c>
      <c r="F681" s="750">
        <v>3415.7</v>
      </c>
      <c r="G681" s="596">
        <f>F681*E681</f>
        <v>3415.7</v>
      </c>
      <c r="H681" s="136"/>
      <c r="I681" s="136"/>
      <c r="J681" s="533"/>
      <c r="K681" s="12"/>
    </row>
    <row r="682" spans="1:11" hidden="1">
      <c r="A682" s="383" t="s">
        <v>853</v>
      </c>
      <c r="B682" s="384"/>
      <c r="C682" s="383" t="s">
        <v>854</v>
      </c>
      <c r="D682" s="383" t="s">
        <v>62</v>
      </c>
      <c r="E682" s="598">
        <v>1</v>
      </c>
      <c r="F682" s="750">
        <v>1199.1300000000001</v>
      </c>
      <c r="G682" s="596">
        <f t="shared" ref="G682:G716" si="105">F682*E682</f>
        <v>1199.1300000000001</v>
      </c>
      <c r="H682" s="136"/>
      <c r="I682" s="136"/>
      <c r="J682" s="533"/>
      <c r="K682" s="12"/>
    </row>
    <row r="683" spans="1:11" hidden="1">
      <c r="A683" s="599" t="s">
        <v>855</v>
      </c>
      <c r="B683" s="81"/>
      <c r="C683" s="135" t="s">
        <v>856</v>
      </c>
      <c r="D683" s="32" t="s">
        <v>62</v>
      </c>
      <c r="E683" s="5">
        <v>2</v>
      </c>
      <c r="F683" s="750">
        <v>280.44</v>
      </c>
      <c r="G683" s="596">
        <f t="shared" si="105"/>
        <v>560.88</v>
      </c>
      <c r="H683" s="136"/>
      <c r="I683" s="136"/>
      <c r="J683" s="533"/>
      <c r="K683" s="12"/>
    </row>
    <row r="684" spans="1:11" hidden="1">
      <c r="A684" s="595" t="s">
        <v>857</v>
      </c>
      <c r="B684" s="81"/>
      <c r="C684" s="135" t="s">
        <v>858</v>
      </c>
      <c r="D684" s="32" t="s">
        <v>62</v>
      </c>
      <c r="E684" s="5">
        <v>2</v>
      </c>
      <c r="F684" s="750">
        <v>54.8</v>
      </c>
      <c r="G684" s="596">
        <f t="shared" si="105"/>
        <v>109.6</v>
      </c>
      <c r="H684" s="136"/>
      <c r="I684" s="136"/>
      <c r="J684" s="533"/>
      <c r="K684" s="12"/>
    </row>
    <row r="685" spans="1:11" hidden="1">
      <c r="A685" s="595" t="s">
        <v>859</v>
      </c>
      <c r="B685" s="81"/>
      <c r="C685" s="135" t="s">
        <v>860</v>
      </c>
      <c r="D685" s="32" t="s">
        <v>62</v>
      </c>
      <c r="E685" s="5">
        <v>16</v>
      </c>
      <c r="F685" s="750">
        <v>95.04</v>
      </c>
      <c r="G685" s="596">
        <f t="shared" si="105"/>
        <v>1520.64</v>
      </c>
      <c r="H685" s="136"/>
      <c r="I685" s="136"/>
      <c r="J685" s="533"/>
      <c r="K685" s="12"/>
    </row>
    <row r="686" spans="1:11" ht="28.5" hidden="1">
      <c r="A686" s="595" t="s">
        <v>861</v>
      </c>
      <c r="B686" s="81"/>
      <c r="C686" s="135" t="s">
        <v>862</v>
      </c>
      <c r="D686" s="32" t="s">
        <v>62</v>
      </c>
      <c r="E686" s="5">
        <v>18</v>
      </c>
      <c r="F686" s="750">
        <v>32.590000000000003</v>
      </c>
      <c r="G686" s="596">
        <f t="shared" si="105"/>
        <v>586.62000000000012</v>
      </c>
      <c r="H686" s="136"/>
      <c r="I686" s="136"/>
      <c r="J686" s="533"/>
      <c r="K686" s="12"/>
    </row>
    <row r="687" spans="1:11" hidden="1">
      <c r="A687" s="595" t="s">
        <v>863</v>
      </c>
      <c r="B687" s="81"/>
      <c r="C687" s="135" t="s">
        <v>864</v>
      </c>
      <c r="D687" s="32" t="s">
        <v>865</v>
      </c>
      <c r="E687" s="5">
        <v>18</v>
      </c>
      <c r="F687" s="750">
        <v>30.61</v>
      </c>
      <c r="G687" s="596">
        <f t="shared" si="105"/>
        <v>550.98</v>
      </c>
      <c r="H687" s="136"/>
      <c r="I687" s="136"/>
      <c r="J687" s="533"/>
      <c r="K687" s="12"/>
    </row>
    <row r="688" spans="1:11" ht="28.5" hidden="1">
      <c r="A688" s="595" t="s">
        <v>866</v>
      </c>
      <c r="B688" s="81"/>
      <c r="C688" s="135" t="s">
        <v>867</v>
      </c>
      <c r="D688" s="32" t="s">
        <v>62</v>
      </c>
      <c r="E688" s="5">
        <v>8</v>
      </c>
      <c r="F688" s="750">
        <v>39.1</v>
      </c>
      <c r="G688" s="596">
        <f t="shared" si="105"/>
        <v>312.8</v>
      </c>
      <c r="H688" s="136"/>
      <c r="I688" s="136"/>
      <c r="J688" s="533"/>
      <c r="K688" s="12"/>
    </row>
    <row r="689" spans="1:11" ht="28.5" hidden="1">
      <c r="A689" s="595" t="s">
        <v>868</v>
      </c>
      <c r="B689" s="81"/>
      <c r="C689" s="135" t="s">
        <v>869</v>
      </c>
      <c r="D689" s="32" t="s">
        <v>62</v>
      </c>
      <c r="E689" s="5">
        <v>24</v>
      </c>
      <c r="F689" s="750">
        <v>39.299999999999997</v>
      </c>
      <c r="G689" s="596">
        <f t="shared" si="105"/>
        <v>943.19999999999993</v>
      </c>
      <c r="H689" s="136"/>
      <c r="I689" s="12"/>
      <c r="J689" s="600"/>
      <c r="K689" s="12"/>
    </row>
    <row r="690" spans="1:11" ht="29.25" hidden="1">
      <c r="A690" s="595" t="s">
        <v>870</v>
      </c>
      <c r="B690" s="81"/>
      <c r="C690" s="135" t="s">
        <v>871</v>
      </c>
      <c r="D690" s="32" t="s">
        <v>62</v>
      </c>
      <c r="E690" s="5">
        <v>2</v>
      </c>
      <c r="F690" s="750">
        <v>415.65</v>
      </c>
      <c r="G690" s="596">
        <f t="shared" si="105"/>
        <v>831.3</v>
      </c>
      <c r="H690" s="56"/>
      <c r="I690" s="12"/>
      <c r="J690" s="600"/>
      <c r="K690" s="12"/>
    </row>
    <row r="691" spans="1:11" hidden="1">
      <c r="A691" s="595" t="s">
        <v>872</v>
      </c>
      <c r="B691" s="81"/>
      <c r="C691" s="135" t="s">
        <v>873</v>
      </c>
      <c r="D691" s="32" t="s">
        <v>31</v>
      </c>
      <c r="E691" s="5">
        <v>185</v>
      </c>
      <c r="F691" s="750">
        <v>20</v>
      </c>
      <c r="G691" s="596">
        <f t="shared" si="105"/>
        <v>3700</v>
      </c>
      <c r="H691" s="136"/>
      <c r="I691" s="12"/>
      <c r="J691" s="600"/>
      <c r="K691" s="12"/>
    </row>
    <row r="692" spans="1:11" hidden="1">
      <c r="A692" s="595" t="s">
        <v>874</v>
      </c>
      <c r="B692" s="81"/>
      <c r="C692" s="135" t="s">
        <v>875</v>
      </c>
      <c r="D692" s="32" t="s">
        <v>31</v>
      </c>
      <c r="E692" s="5">
        <v>190</v>
      </c>
      <c r="F692" s="750">
        <v>43.91</v>
      </c>
      <c r="G692" s="596">
        <f t="shared" si="105"/>
        <v>8342.9</v>
      </c>
      <c r="H692" s="136"/>
      <c r="I692" s="12"/>
      <c r="J692" s="600"/>
      <c r="K692" s="12"/>
    </row>
    <row r="693" spans="1:11" hidden="1">
      <c r="A693" s="595" t="s">
        <v>876</v>
      </c>
      <c r="B693" s="81"/>
      <c r="C693" s="135" t="s">
        <v>877</v>
      </c>
      <c r="D693" s="32" t="s">
        <v>62</v>
      </c>
      <c r="E693" s="5">
        <v>80</v>
      </c>
      <c r="F693" s="750">
        <v>11.39</v>
      </c>
      <c r="G693" s="596">
        <f t="shared" si="105"/>
        <v>911.2</v>
      </c>
      <c r="H693" s="136"/>
      <c r="I693" s="136"/>
      <c r="J693" s="533"/>
      <c r="K693" s="12"/>
    </row>
    <row r="694" spans="1:11" hidden="1">
      <c r="A694" s="595" t="s">
        <v>878</v>
      </c>
      <c r="B694" s="81"/>
      <c r="C694" s="135" t="s">
        <v>879</v>
      </c>
      <c r="D694" s="32" t="s">
        <v>62</v>
      </c>
      <c r="E694" s="5">
        <v>205</v>
      </c>
      <c r="F694" s="750">
        <v>10.54</v>
      </c>
      <c r="G694" s="596">
        <f t="shared" si="105"/>
        <v>2160.6999999999998</v>
      </c>
      <c r="H694" s="136"/>
      <c r="I694" s="136"/>
      <c r="J694" s="533"/>
      <c r="K694" s="12"/>
    </row>
    <row r="695" spans="1:11" ht="28.5" hidden="1">
      <c r="A695" s="595" t="s">
        <v>880</v>
      </c>
      <c r="B695" s="81"/>
      <c r="C695" s="135" t="s">
        <v>881</v>
      </c>
      <c r="D695" s="32" t="s">
        <v>62</v>
      </c>
      <c r="E695" s="5">
        <v>6</v>
      </c>
      <c r="F695" s="750">
        <v>197.56</v>
      </c>
      <c r="G695" s="596">
        <f t="shared" si="105"/>
        <v>1185.3600000000001</v>
      </c>
      <c r="H695" s="136"/>
      <c r="I695" s="136"/>
      <c r="J695" s="533"/>
      <c r="K695" s="12"/>
    </row>
    <row r="696" spans="1:11" hidden="1">
      <c r="A696" s="595" t="s">
        <v>882</v>
      </c>
      <c r="B696" s="81"/>
      <c r="C696" s="135" t="s">
        <v>883</v>
      </c>
      <c r="D696" s="32" t="s">
        <v>57</v>
      </c>
      <c r="E696" s="5">
        <v>4</v>
      </c>
      <c r="F696" s="750">
        <v>379.48</v>
      </c>
      <c r="G696" s="596">
        <f t="shared" si="105"/>
        <v>1517.92</v>
      </c>
      <c r="H696" s="136"/>
      <c r="I696" s="136"/>
      <c r="J696" s="533"/>
      <c r="K696" s="12"/>
    </row>
    <row r="697" spans="1:11" hidden="1">
      <c r="A697" s="595" t="s">
        <v>884</v>
      </c>
      <c r="B697" s="81"/>
      <c r="C697" s="135" t="s">
        <v>885</v>
      </c>
      <c r="D697" s="32" t="s">
        <v>57</v>
      </c>
      <c r="E697" s="5">
        <v>12</v>
      </c>
      <c r="F697" s="750">
        <v>338.73</v>
      </c>
      <c r="G697" s="596">
        <f t="shared" si="105"/>
        <v>4064.76</v>
      </c>
      <c r="H697" s="136"/>
      <c r="I697" s="136"/>
      <c r="J697" s="533"/>
      <c r="K697" s="12"/>
    </row>
    <row r="698" spans="1:11" ht="28.5" hidden="1">
      <c r="A698" s="595" t="s">
        <v>886</v>
      </c>
      <c r="B698" s="81"/>
      <c r="C698" s="135" t="s">
        <v>887</v>
      </c>
      <c r="D698" s="32" t="s">
        <v>62</v>
      </c>
      <c r="E698" s="5">
        <v>1</v>
      </c>
      <c r="F698" s="750">
        <v>606.79</v>
      </c>
      <c r="G698" s="596">
        <f t="shared" si="105"/>
        <v>606.79</v>
      </c>
      <c r="H698" s="136"/>
      <c r="I698" s="136"/>
      <c r="J698" s="533"/>
      <c r="K698" s="12"/>
    </row>
    <row r="699" spans="1:11" hidden="1">
      <c r="A699" s="595" t="s">
        <v>888</v>
      </c>
      <c r="B699" s="81"/>
      <c r="C699" s="135" t="s">
        <v>889</v>
      </c>
      <c r="D699" s="32" t="s">
        <v>62</v>
      </c>
      <c r="E699" s="5">
        <v>36</v>
      </c>
      <c r="F699" s="750">
        <v>85.74</v>
      </c>
      <c r="G699" s="596">
        <f t="shared" si="105"/>
        <v>3086.64</v>
      </c>
      <c r="H699" s="136"/>
      <c r="I699" s="136"/>
      <c r="J699" s="533"/>
      <c r="K699" s="12"/>
    </row>
    <row r="700" spans="1:11" ht="28.5" hidden="1">
      <c r="A700" s="595" t="s">
        <v>890</v>
      </c>
      <c r="B700" s="81"/>
      <c r="C700" s="135" t="s">
        <v>891</v>
      </c>
      <c r="D700" s="32" t="s">
        <v>62</v>
      </c>
      <c r="E700" s="5">
        <v>4</v>
      </c>
      <c r="F700" s="750">
        <v>1496.9</v>
      </c>
      <c r="G700" s="596">
        <f t="shared" si="105"/>
        <v>5987.6</v>
      </c>
      <c r="H700" s="136"/>
      <c r="I700" s="136"/>
      <c r="J700" s="533"/>
      <c r="K700" s="12"/>
    </row>
    <row r="701" spans="1:11" ht="21" hidden="1" customHeight="1">
      <c r="A701" s="595" t="s">
        <v>892</v>
      </c>
      <c r="B701" s="81"/>
      <c r="C701" s="135" t="s">
        <v>893</v>
      </c>
      <c r="D701" s="32" t="s">
        <v>62</v>
      </c>
      <c r="E701" s="5">
        <v>3</v>
      </c>
      <c r="F701" s="750">
        <v>680.68</v>
      </c>
      <c r="G701" s="596">
        <f t="shared" si="105"/>
        <v>2042.04</v>
      </c>
      <c r="H701" s="136"/>
      <c r="I701" s="136"/>
      <c r="J701" s="533"/>
      <c r="K701" s="12"/>
    </row>
    <row r="702" spans="1:11" hidden="1">
      <c r="A702" s="595" t="s">
        <v>894</v>
      </c>
      <c r="B702" s="81"/>
      <c r="C702" s="135" t="s">
        <v>895</v>
      </c>
      <c r="D702" s="32" t="s">
        <v>62</v>
      </c>
      <c r="E702" s="5">
        <v>9</v>
      </c>
      <c r="F702" s="750">
        <v>139.38999999999999</v>
      </c>
      <c r="G702" s="596">
        <f t="shared" si="105"/>
        <v>1254.5099999999998</v>
      </c>
      <c r="H702" s="136"/>
      <c r="I702" s="136"/>
      <c r="J702" s="533"/>
      <c r="K702" s="12"/>
    </row>
    <row r="703" spans="1:11" ht="28.5" hidden="1">
      <c r="A703" s="595" t="s">
        <v>896</v>
      </c>
      <c r="B703" s="81"/>
      <c r="C703" s="135" t="s">
        <v>897</v>
      </c>
      <c r="D703" s="32" t="s">
        <v>57</v>
      </c>
      <c r="E703" s="5">
        <v>1</v>
      </c>
      <c r="F703" s="750">
        <v>24591.46</v>
      </c>
      <c r="G703" s="596">
        <f t="shared" si="105"/>
        <v>24591.46</v>
      </c>
      <c r="H703" s="136"/>
      <c r="I703" s="136"/>
      <c r="J703" s="533"/>
      <c r="K703" s="12"/>
    </row>
    <row r="704" spans="1:11" hidden="1">
      <c r="A704" s="595" t="s">
        <v>898</v>
      </c>
      <c r="B704" s="81"/>
      <c r="C704" s="135" t="s">
        <v>899</v>
      </c>
      <c r="D704" s="32" t="s">
        <v>62</v>
      </c>
      <c r="E704" s="5">
        <v>1</v>
      </c>
      <c r="F704" s="750">
        <v>15825.6</v>
      </c>
      <c r="G704" s="596">
        <f t="shared" si="105"/>
        <v>15825.6</v>
      </c>
      <c r="H704" s="136"/>
      <c r="I704" s="136"/>
      <c r="J704" s="533"/>
      <c r="K704" s="12"/>
    </row>
    <row r="705" spans="1:11" hidden="1">
      <c r="A705" s="595" t="s">
        <v>900</v>
      </c>
      <c r="B705" s="81"/>
      <c r="C705" s="135" t="s">
        <v>901</v>
      </c>
      <c r="D705" s="32" t="s">
        <v>62</v>
      </c>
      <c r="E705" s="5">
        <v>1</v>
      </c>
      <c r="F705" s="750">
        <v>46030.3</v>
      </c>
      <c r="G705" s="596">
        <f t="shared" si="105"/>
        <v>46030.3</v>
      </c>
      <c r="H705" s="136"/>
      <c r="I705" s="136"/>
      <c r="J705" s="533"/>
      <c r="K705" s="12"/>
    </row>
    <row r="706" spans="1:11" hidden="1">
      <c r="A706" s="595" t="s">
        <v>902</v>
      </c>
      <c r="B706" s="81"/>
      <c r="C706" s="135" t="s">
        <v>903</v>
      </c>
      <c r="D706" s="32" t="s">
        <v>62</v>
      </c>
      <c r="E706" s="5">
        <v>1</v>
      </c>
      <c r="F706" s="750">
        <v>44970.34</v>
      </c>
      <c r="G706" s="596">
        <f t="shared" si="105"/>
        <v>44970.34</v>
      </c>
      <c r="H706" s="136"/>
      <c r="I706" s="136"/>
      <c r="J706" s="533"/>
      <c r="K706" s="12"/>
    </row>
    <row r="707" spans="1:11" hidden="1">
      <c r="A707" s="595" t="s">
        <v>904</v>
      </c>
      <c r="B707" s="81"/>
      <c r="C707" s="135" t="s">
        <v>905</v>
      </c>
      <c r="D707" s="32" t="s">
        <v>31</v>
      </c>
      <c r="E707" s="5">
        <v>115</v>
      </c>
      <c r="F707" s="750">
        <v>56.2</v>
      </c>
      <c r="G707" s="596">
        <f t="shared" si="105"/>
        <v>6463</v>
      </c>
      <c r="H707" s="136"/>
      <c r="I707" s="136"/>
      <c r="J707" s="533"/>
      <c r="K707" s="12"/>
    </row>
    <row r="708" spans="1:11" ht="15" hidden="1">
      <c r="A708" s="595" t="s">
        <v>906</v>
      </c>
      <c r="B708" s="81"/>
      <c r="C708" s="135" t="s">
        <v>907</v>
      </c>
      <c r="D708" s="32" t="s">
        <v>62</v>
      </c>
      <c r="E708" s="5">
        <v>69</v>
      </c>
      <c r="F708" s="750">
        <v>23.8</v>
      </c>
      <c r="G708" s="596">
        <f t="shared" si="105"/>
        <v>1642.2</v>
      </c>
      <c r="H708" s="136"/>
      <c r="I708" s="56"/>
      <c r="J708" s="601"/>
      <c r="K708" s="12"/>
    </row>
    <row r="709" spans="1:11" hidden="1">
      <c r="A709" s="595" t="s">
        <v>908</v>
      </c>
      <c r="B709" s="81"/>
      <c r="C709" s="135" t="s">
        <v>909</v>
      </c>
      <c r="D709" s="32" t="s">
        <v>62</v>
      </c>
      <c r="E709" s="5">
        <v>12</v>
      </c>
      <c r="F709" s="750">
        <v>46.4</v>
      </c>
      <c r="G709" s="596">
        <f t="shared" si="105"/>
        <v>556.79999999999995</v>
      </c>
      <c r="H709" s="136"/>
      <c r="I709" s="136"/>
      <c r="J709" s="533"/>
      <c r="K709" s="12"/>
    </row>
    <row r="710" spans="1:11" hidden="1">
      <c r="A710" s="595" t="s">
        <v>910</v>
      </c>
      <c r="B710" s="81"/>
      <c r="C710" s="135" t="s">
        <v>911</v>
      </c>
      <c r="D710" s="32" t="s">
        <v>62</v>
      </c>
      <c r="E710" s="5">
        <v>18</v>
      </c>
      <c r="F710" s="750">
        <v>21.06</v>
      </c>
      <c r="G710" s="596">
        <f t="shared" si="105"/>
        <v>379.08</v>
      </c>
      <c r="H710" s="136"/>
      <c r="I710" s="136"/>
      <c r="J710" s="533"/>
      <c r="K710" s="12"/>
    </row>
    <row r="711" spans="1:11" hidden="1">
      <c r="A711" s="595" t="s">
        <v>912</v>
      </c>
      <c r="B711" s="81"/>
      <c r="C711" s="135" t="s">
        <v>913</v>
      </c>
      <c r="D711" s="32" t="s">
        <v>31</v>
      </c>
      <c r="E711" s="5">
        <v>452</v>
      </c>
      <c r="F711" s="750">
        <v>65.84</v>
      </c>
      <c r="G711" s="596">
        <f t="shared" si="105"/>
        <v>29759.68</v>
      </c>
      <c r="H711" s="136"/>
      <c r="I711" s="136"/>
      <c r="J711" s="533"/>
      <c r="K711" s="12"/>
    </row>
    <row r="712" spans="1:11" ht="28.5" hidden="1">
      <c r="A712" s="595" t="s">
        <v>914</v>
      </c>
      <c r="B712" s="81"/>
      <c r="C712" s="135" t="s">
        <v>915</v>
      </c>
      <c r="D712" s="32" t="s">
        <v>31</v>
      </c>
      <c r="E712" s="5">
        <v>113</v>
      </c>
      <c r="F712" s="750">
        <v>21.7</v>
      </c>
      <c r="G712" s="596">
        <f t="shared" si="105"/>
        <v>2452.1</v>
      </c>
      <c r="H712" s="136"/>
      <c r="I712" s="136"/>
      <c r="J712" s="533"/>
      <c r="K712" s="12"/>
    </row>
    <row r="713" spans="1:11" hidden="1">
      <c r="A713" s="595" t="s">
        <v>916</v>
      </c>
      <c r="B713" s="81"/>
      <c r="C713" s="135" t="s">
        <v>917</v>
      </c>
      <c r="D713" s="32" t="s">
        <v>62</v>
      </c>
      <c r="E713" s="5">
        <v>2</v>
      </c>
      <c r="F713" s="750">
        <v>39.590000000000003</v>
      </c>
      <c r="G713" s="596">
        <f t="shared" si="105"/>
        <v>79.180000000000007</v>
      </c>
      <c r="H713" s="136"/>
      <c r="I713" s="136"/>
      <c r="J713" s="533"/>
      <c r="K713" s="12"/>
    </row>
    <row r="714" spans="1:11" hidden="1">
      <c r="A714" s="595" t="s">
        <v>918</v>
      </c>
      <c r="B714" s="81"/>
      <c r="C714" s="135" t="s">
        <v>919</v>
      </c>
      <c r="D714" s="32" t="s">
        <v>920</v>
      </c>
      <c r="E714" s="5">
        <v>2</v>
      </c>
      <c r="F714" s="750">
        <v>489.39</v>
      </c>
      <c r="G714" s="596">
        <f t="shared" si="105"/>
        <v>978.78</v>
      </c>
      <c r="H714" s="136"/>
      <c r="I714" s="136"/>
      <c r="J714" s="533"/>
      <c r="K714" s="12"/>
    </row>
    <row r="715" spans="1:11" hidden="1">
      <c r="A715" s="595" t="s">
        <v>921</v>
      </c>
      <c r="B715" s="81"/>
      <c r="C715" s="135" t="s">
        <v>922</v>
      </c>
      <c r="D715" s="32" t="s">
        <v>920</v>
      </c>
      <c r="E715" s="5">
        <v>2</v>
      </c>
      <c r="F715" s="750">
        <v>30.12</v>
      </c>
      <c r="G715" s="596">
        <f t="shared" si="105"/>
        <v>60.24</v>
      </c>
      <c r="H715" s="136"/>
      <c r="I715" s="136"/>
      <c r="J715" s="533"/>
      <c r="K715" s="12"/>
    </row>
    <row r="716" spans="1:11" hidden="1">
      <c r="A716" s="595" t="s">
        <v>923</v>
      </c>
      <c r="B716" s="81"/>
      <c r="C716" s="135" t="s">
        <v>924</v>
      </c>
      <c r="D716" s="32" t="s">
        <v>62</v>
      </c>
      <c r="E716" s="5">
        <v>4</v>
      </c>
      <c r="F716" s="750">
        <v>252.08</v>
      </c>
      <c r="G716" s="596">
        <f t="shared" si="105"/>
        <v>1008.32</v>
      </c>
      <c r="H716" s="136"/>
      <c r="I716" s="12"/>
      <c r="J716" s="600"/>
      <c r="K716" s="12"/>
    </row>
    <row r="717" spans="1:11" ht="15">
      <c r="A717" s="138" t="s">
        <v>925</v>
      </c>
      <c r="B717" s="161" t="s">
        <v>926</v>
      </c>
      <c r="C717" s="161"/>
      <c r="D717" s="161"/>
      <c r="E717" s="161"/>
      <c r="F717" s="161"/>
      <c r="G717" s="161"/>
      <c r="H717" s="225"/>
      <c r="I717" s="136"/>
      <c r="J717" s="136"/>
      <c r="K717" s="318"/>
    </row>
    <row r="718" spans="1:11" ht="28.5" hidden="1">
      <c r="A718" s="496" t="s">
        <v>927</v>
      </c>
      <c r="B718" s="170"/>
      <c r="C718" s="168" t="s">
        <v>928</v>
      </c>
      <c r="D718" s="158" t="s">
        <v>23</v>
      </c>
      <c r="E718" s="346">
        <v>6</v>
      </c>
      <c r="F718" s="751">
        <v>2275.17</v>
      </c>
      <c r="G718" s="615">
        <f t="shared" ref="G718:G730" si="106">E718*F718</f>
        <v>13651.02</v>
      </c>
      <c r="H718" s="136"/>
      <c r="I718" s="12"/>
      <c r="J718" s="600"/>
      <c r="K718" s="12"/>
    </row>
    <row r="719" spans="1:11" ht="30.75" hidden="1">
      <c r="A719" s="595" t="s">
        <v>929</v>
      </c>
      <c r="B719" s="81"/>
      <c r="C719" s="135" t="s">
        <v>930</v>
      </c>
      <c r="D719" s="32" t="s">
        <v>62</v>
      </c>
      <c r="E719" s="5">
        <v>2</v>
      </c>
      <c r="F719" s="750">
        <v>5014.68</v>
      </c>
      <c r="G719" s="596">
        <f t="shared" si="106"/>
        <v>10029.36</v>
      </c>
      <c r="H719" s="602"/>
      <c r="I719" s="136"/>
      <c r="J719" s="533"/>
      <c r="K719" s="12"/>
    </row>
    <row r="720" spans="1:11" ht="28.5" hidden="1">
      <c r="A720" s="595" t="s">
        <v>931</v>
      </c>
      <c r="B720" s="81"/>
      <c r="C720" s="135" t="s">
        <v>932</v>
      </c>
      <c r="D720" s="32" t="s">
        <v>62</v>
      </c>
      <c r="E720" s="5">
        <v>17</v>
      </c>
      <c r="F720" s="750">
        <v>360.23</v>
      </c>
      <c r="G720" s="596">
        <f t="shared" si="106"/>
        <v>6123.91</v>
      </c>
      <c r="H720" s="136"/>
      <c r="I720" s="136"/>
      <c r="J720" s="533"/>
      <c r="K720" s="12"/>
    </row>
    <row r="721" spans="1:11" ht="29.25" hidden="1">
      <c r="A721" s="595" t="s">
        <v>933</v>
      </c>
      <c r="B721" s="81"/>
      <c r="C721" s="135" t="s">
        <v>934</v>
      </c>
      <c r="D721" s="32" t="s">
        <v>62</v>
      </c>
      <c r="E721" s="5">
        <v>15</v>
      </c>
      <c r="F721" s="750">
        <v>424.25</v>
      </c>
      <c r="G721" s="596">
        <f t="shared" si="106"/>
        <v>6363.75</v>
      </c>
      <c r="H721" s="56"/>
      <c r="I721" s="136"/>
      <c r="J721" s="533"/>
      <c r="K721" s="12"/>
    </row>
    <row r="722" spans="1:11" ht="42.75" hidden="1">
      <c r="A722" s="135" t="s">
        <v>935</v>
      </c>
      <c r="B722" s="81"/>
      <c r="C722" s="199" t="s">
        <v>936</v>
      </c>
      <c r="D722" s="32" t="s">
        <v>62</v>
      </c>
      <c r="E722" s="5">
        <v>2</v>
      </c>
      <c r="F722" s="753">
        <v>516.08000000000004</v>
      </c>
      <c r="G722" s="596">
        <f t="shared" si="106"/>
        <v>1032.1600000000001</v>
      </c>
      <c r="H722" s="56"/>
      <c r="I722" s="136"/>
      <c r="J722" s="533"/>
      <c r="K722" s="12"/>
    </row>
    <row r="723" spans="1:11" ht="25.5" hidden="1">
      <c r="A723" s="383" t="s">
        <v>937</v>
      </c>
      <c r="B723" s="384"/>
      <c r="C723" s="383" t="s">
        <v>938</v>
      </c>
      <c r="D723" s="32" t="s">
        <v>62</v>
      </c>
      <c r="E723" s="5">
        <v>2</v>
      </c>
      <c r="F723" s="750">
        <v>1795.12</v>
      </c>
      <c r="G723" s="596">
        <f t="shared" si="106"/>
        <v>3590.24</v>
      </c>
      <c r="H723" s="56"/>
      <c r="I723" s="136"/>
      <c r="J723" s="533"/>
      <c r="K723" s="12"/>
    </row>
    <row r="724" spans="1:11" hidden="1">
      <c r="A724" s="595" t="s">
        <v>939</v>
      </c>
      <c r="B724" s="81"/>
      <c r="C724" s="135" t="s">
        <v>940</v>
      </c>
      <c r="D724" s="32" t="s">
        <v>153</v>
      </c>
      <c r="E724" s="5">
        <v>80</v>
      </c>
      <c r="F724" s="750">
        <v>56.5</v>
      </c>
      <c r="G724" s="596">
        <f t="shared" si="106"/>
        <v>4520</v>
      </c>
      <c r="H724" s="136"/>
      <c r="I724" s="136"/>
      <c r="J724" s="533"/>
      <c r="K724" s="12"/>
    </row>
    <row r="725" spans="1:11" ht="25.5" hidden="1">
      <c r="A725" s="383" t="s">
        <v>845</v>
      </c>
      <c r="B725" s="384"/>
      <c r="C725" s="383" t="s">
        <v>846</v>
      </c>
      <c r="D725" s="32" t="s">
        <v>31</v>
      </c>
      <c r="E725" s="5">
        <v>384</v>
      </c>
      <c r="F725" s="750">
        <v>14.19</v>
      </c>
      <c r="G725" s="596">
        <f t="shared" si="106"/>
        <v>5448.96</v>
      </c>
      <c r="H725" s="136"/>
      <c r="I725" s="136"/>
      <c r="J725" s="533"/>
      <c r="K725" s="12"/>
    </row>
    <row r="726" spans="1:11" hidden="1">
      <c r="A726" s="383" t="s">
        <v>941</v>
      </c>
      <c r="B726" s="384"/>
      <c r="C726" s="383" t="s">
        <v>942</v>
      </c>
      <c r="D726" s="32" t="s">
        <v>31</v>
      </c>
      <c r="E726" s="5">
        <v>1556</v>
      </c>
      <c r="F726" s="750">
        <v>93.51</v>
      </c>
      <c r="G726" s="596">
        <f t="shared" si="106"/>
        <v>145501.56</v>
      </c>
      <c r="H726" s="136"/>
      <c r="I726" s="136"/>
      <c r="J726" s="533"/>
      <c r="K726" s="12"/>
    </row>
    <row r="727" spans="1:11" hidden="1">
      <c r="A727" s="383" t="s">
        <v>943</v>
      </c>
      <c r="B727" s="384"/>
      <c r="C727" s="383" t="s">
        <v>944</v>
      </c>
      <c r="D727" s="32" t="s">
        <v>31</v>
      </c>
      <c r="E727" s="5">
        <v>384</v>
      </c>
      <c r="F727" s="750">
        <v>50.85</v>
      </c>
      <c r="G727" s="596">
        <f t="shared" si="106"/>
        <v>19526.400000000001</v>
      </c>
      <c r="H727" s="136"/>
      <c r="I727" s="136"/>
      <c r="J727" s="533"/>
      <c r="K727" s="12"/>
    </row>
    <row r="728" spans="1:11" hidden="1">
      <c r="A728" s="383" t="s">
        <v>945</v>
      </c>
      <c r="B728" s="384"/>
      <c r="C728" s="383" t="s">
        <v>946</v>
      </c>
      <c r="D728" s="32" t="s">
        <v>62</v>
      </c>
      <c r="E728" s="5">
        <v>48</v>
      </c>
      <c r="F728" s="750">
        <v>30.81</v>
      </c>
      <c r="G728" s="596">
        <f t="shared" si="106"/>
        <v>1478.8799999999999</v>
      </c>
      <c r="H728" s="136"/>
      <c r="I728" s="136"/>
      <c r="J728" s="533"/>
      <c r="K728" s="12"/>
    </row>
    <row r="729" spans="1:11" hidden="1">
      <c r="A729" s="383" t="s">
        <v>947</v>
      </c>
      <c r="B729" s="384"/>
      <c r="C729" s="383" t="s">
        <v>948</v>
      </c>
      <c r="D729" s="32" t="s">
        <v>62</v>
      </c>
      <c r="E729" s="5">
        <v>12</v>
      </c>
      <c r="F729" s="750">
        <v>18.73</v>
      </c>
      <c r="G729" s="596">
        <f t="shared" si="106"/>
        <v>224.76</v>
      </c>
      <c r="H729" s="136"/>
      <c r="I729" s="136"/>
      <c r="J729" s="533"/>
      <c r="K729" s="12"/>
    </row>
    <row r="730" spans="1:11" ht="28.5" hidden="1">
      <c r="A730" s="531" t="s">
        <v>949</v>
      </c>
      <c r="B730" s="81"/>
      <c r="C730" s="135" t="s">
        <v>950</v>
      </c>
      <c r="D730" s="32" t="s">
        <v>62</v>
      </c>
      <c r="E730" s="5">
        <v>6</v>
      </c>
      <c r="F730" s="750">
        <v>710.14</v>
      </c>
      <c r="G730" s="596">
        <f t="shared" si="106"/>
        <v>4260.84</v>
      </c>
      <c r="H730" s="136"/>
      <c r="I730" s="136"/>
      <c r="J730" s="533"/>
      <c r="K730" s="12"/>
    </row>
    <row r="731" spans="1:11" ht="15">
      <c r="A731" s="138" t="s">
        <v>951</v>
      </c>
      <c r="B731" s="161" t="s">
        <v>952</v>
      </c>
      <c r="C731" s="161"/>
      <c r="D731" s="161"/>
      <c r="E731" s="161"/>
      <c r="F731" s="161"/>
      <c r="G731" s="161"/>
      <c r="H731" s="225"/>
      <c r="I731" s="136"/>
      <c r="J731" s="136"/>
      <c r="K731" s="318"/>
    </row>
    <row r="732" spans="1:11" ht="28.5" hidden="1">
      <c r="A732" s="531" t="s">
        <v>953</v>
      </c>
      <c r="B732" s="81"/>
      <c r="C732" s="135" t="s">
        <v>954</v>
      </c>
      <c r="D732" s="32" t="s">
        <v>31</v>
      </c>
      <c r="E732" s="5">
        <v>1600</v>
      </c>
      <c r="F732" s="750">
        <v>7.85</v>
      </c>
      <c r="G732" s="596">
        <f t="shared" ref="G732:G753" si="107">E732*F732</f>
        <v>12560</v>
      </c>
      <c r="H732" s="136"/>
      <c r="I732" s="136"/>
      <c r="J732" s="533"/>
      <c r="K732" s="12"/>
    </row>
    <row r="733" spans="1:11" ht="28.5" hidden="1">
      <c r="A733" s="531" t="s">
        <v>955</v>
      </c>
      <c r="B733" s="81"/>
      <c r="C733" s="135" t="s">
        <v>956</v>
      </c>
      <c r="D733" s="32" t="s">
        <v>31</v>
      </c>
      <c r="E733" s="5">
        <v>1063</v>
      </c>
      <c r="F733" s="750">
        <v>10.61</v>
      </c>
      <c r="G733" s="596">
        <f t="shared" si="107"/>
        <v>11278.43</v>
      </c>
      <c r="H733" s="136"/>
      <c r="I733" s="136"/>
      <c r="J733" s="533"/>
      <c r="K733" s="12"/>
    </row>
    <row r="734" spans="1:11" ht="28.5" hidden="1">
      <c r="A734" s="531" t="s">
        <v>914</v>
      </c>
      <c r="B734" s="81"/>
      <c r="C734" s="135" t="s">
        <v>915</v>
      </c>
      <c r="D734" s="32" t="s">
        <v>31</v>
      </c>
      <c r="E734" s="5">
        <v>1884</v>
      </c>
      <c r="F734" s="750">
        <v>14.98</v>
      </c>
      <c r="G734" s="596">
        <f t="shared" si="107"/>
        <v>28222.32</v>
      </c>
      <c r="H734" s="136"/>
      <c r="I734" s="136"/>
      <c r="J734" s="533"/>
      <c r="K734" s="12"/>
    </row>
    <row r="735" spans="1:11" ht="28.5" hidden="1">
      <c r="A735" s="531" t="s">
        <v>957</v>
      </c>
      <c r="B735" s="81"/>
      <c r="C735" s="135" t="s">
        <v>958</v>
      </c>
      <c r="D735" s="32" t="s">
        <v>31</v>
      </c>
      <c r="E735" s="5">
        <v>720</v>
      </c>
      <c r="F735" s="750">
        <v>20.66</v>
      </c>
      <c r="G735" s="596">
        <f t="shared" si="107"/>
        <v>14875.2</v>
      </c>
      <c r="H735" s="136"/>
      <c r="I735" s="136"/>
      <c r="J735" s="533"/>
      <c r="K735" s="12"/>
    </row>
    <row r="736" spans="1:11" ht="28.5" hidden="1">
      <c r="A736" s="531" t="s">
        <v>959</v>
      </c>
      <c r="B736" s="81"/>
      <c r="C736" s="135" t="s">
        <v>960</v>
      </c>
      <c r="D736" s="32" t="s">
        <v>31</v>
      </c>
      <c r="E736" s="5">
        <v>366</v>
      </c>
      <c r="F736" s="750">
        <v>29.4</v>
      </c>
      <c r="G736" s="596">
        <f t="shared" si="107"/>
        <v>10760.4</v>
      </c>
      <c r="H736" s="136"/>
      <c r="I736" s="136"/>
      <c r="J736" s="533"/>
      <c r="K736" s="12"/>
    </row>
    <row r="737" spans="1:11" ht="28.5" hidden="1">
      <c r="A737" s="531" t="s">
        <v>943</v>
      </c>
      <c r="B737" s="81"/>
      <c r="C737" s="135" t="s">
        <v>944</v>
      </c>
      <c r="D737" s="32" t="s">
        <v>31</v>
      </c>
      <c r="E737" s="5">
        <v>376</v>
      </c>
      <c r="F737" s="750">
        <v>50.85</v>
      </c>
      <c r="G737" s="596">
        <f t="shared" si="107"/>
        <v>19119.600000000002</v>
      </c>
      <c r="H737" s="136"/>
      <c r="I737" s="136"/>
      <c r="J737" s="533"/>
      <c r="K737" s="12"/>
    </row>
    <row r="738" spans="1:11" hidden="1">
      <c r="A738" s="383" t="s">
        <v>941</v>
      </c>
      <c r="B738" s="384"/>
      <c r="C738" s="383" t="s">
        <v>942</v>
      </c>
      <c r="D738" s="32" t="s">
        <v>31</v>
      </c>
      <c r="E738" s="5">
        <v>192</v>
      </c>
      <c r="F738" s="750">
        <v>93.51</v>
      </c>
      <c r="G738" s="596">
        <f t="shared" si="107"/>
        <v>17953.920000000002</v>
      </c>
      <c r="H738" s="136"/>
      <c r="I738" s="603"/>
      <c r="J738" s="604"/>
      <c r="K738" s="12"/>
    </row>
    <row r="739" spans="1:11" hidden="1">
      <c r="A739" s="531" t="s">
        <v>961</v>
      </c>
      <c r="B739" s="81"/>
      <c r="C739" s="135" t="s">
        <v>962</v>
      </c>
      <c r="D739" s="32" t="s">
        <v>62</v>
      </c>
      <c r="E739" s="5">
        <v>60</v>
      </c>
      <c r="F739" s="750">
        <v>9.69</v>
      </c>
      <c r="G739" s="596">
        <f t="shared" si="107"/>
        <v>581.4</v>
      </c>
      <c r="H739" s="136"/>
      <c r="I739" s="136"/>
      <c r="J739" s="533"/>
      <c r="K739" s="12"/>
    </row>
    <row r="740" spans="1:11" hidden="1">
      <c r="A740" s="531" t="s">
        <v>963</v>
      </c>
      <c r="B740" s="81"/>
      <c r="C740" s="135" t="s">
        <v>964</v>
      </c>
      <c r="D740" s="32" t="s">
        <v>62</v>
      </c>
      <c r="E740" s="5">
        <v>42</v>
      </c>
      <c r="F740" s="750">
        <v>11.05</v>
      </c>
      <c r="G740" s="596">
        <f t="shared" si="107"/>
        <v>464.1</v>
      </c>
      <c r="H740" s="136"/>
      <c r="I740" s="136"/>
      <c r="J740" s="533"/>
      <c r="K740" s="12"/>
    </row>
    <row r="741" spans="1:11" ht="29.25" hidden="1" customHeight="1">
      <c r="A741" s="531" t="s">
        <v>876</v>
      </c>
      <c r="B741" s="81"/>
      <c r="C741" s="135" t="s">
        <v>877</v>
      </c>
      <c r="D741" s="32" t="s">
        <v>62</v>
      </c>
      <c r="E741" s="5">
        <v>58</v>
      </c>
      <c r="F741" s="750">
        <v>11.13</v>
      </c>
      <c r="G741" s="596">
        <f t="shared" si="107"/>
        <v>645.54000000000008</v>
      </c>
      <c r="H741" s="136"/>
      <c r="I741" s="136"/>
      <c r="J741" s="533"/>
      <c r="K741" s="12"/>
    </row>
    <row r="742" spans="1:11" ht="15" hidden="1">
      <c r="A742" s="531" t="s">
        <v>965</v>
      </c>
      <c r="B742" s="81"/>
      <c r="C742" s="135" t="s">
        <v>966</v>
      </c>
      <c r="D742" s="32" t="s">
        <v>62</v>
      </c>
      <c r="E742" s="5">
        <v>32</v>
      </c>
      <c r="F742" s="750">
        <v>11.87</v>
      </c>
      <c r="G742" s="596">
        <f t="shared" si="107"/>
        <v>379.84</v>
      </c>
      <c r="H742" s="136"/>
      <c r="I742" s="605"/>
      <c r="J742" s="605"/>
      <c r="K742" s="12"/>
    </row>
    <row r="743" spans="1:11" hidden="1">
      <c r="A743" s="531" t="s">
        <v>967</v>
      </c>
      <c r="B743" s="81"/>
      <c r="C743" s="135" t="s">
        <v>968</v>
      </c>
      <c r="D743" s="32" t="s">
        <v>62</v>
      </c>
      <c r="E743" s="5">
        <v>10</v>
      </c>
      <c r="F743" s="750">
        <v>14.49</v>
      </c>
      <c r="G743" s="596">
        <f t="shared" si="107"/>
        <v>144.9</v>
      </c>
      <c r="H743" s="136"/>
      <c r="I743" s="136"/>
      <c r="J743" s="533"/>
      <c r="K743" s="12"/>
    </row>
    <row r="744" spans="1:11" hidden="1">
      <c r="A744" s="531" t="s">
        <v>947</v>
      </c>
      <c r="B744" s="81"/>
      <c r="C744" s="135" t="s">
        <v>948</v>
      </c>
      <c r="D744" s="32" t="s">
        <v>62</v>
      </c>
      <c r="E744" s="5">
        <v>8</v>
      </c>
      <c r="F744" s="750">
        <v>18.73</v>
      </c>
      <c r="G744" s="596">
        <f t="shared" si="107"/>
        <v>149.84</v>
      </c>
      <c r="H744" s="136"/>
      <c r="I744" s="136"/>
      <c r="J744" s="533"/>
      <c r="K744" s="12"/>
    </row>
    <row r="745" spans="1:11" hidden="1">
      <c r="A745" s="383" t="s">
        <v>945</v>
      </c>
      <c r="B745" s="384"/>
      <c r="C745" s="383" t="s">
        <v>946</v>
      </c>
      <c r="D745" s="32" t="s">
        <v>62</v>
      </c>
      <c r="E745" s="5">
        <v>12</v>
      </c>
      <c r="F745" s="750">
        <v>30.81</v>
      </c>
      <c r="G745" s="596">
        <f t="shared" si="107"/>
        <v>369.71999999999997</v>
      </c>
      <c r="H745" s="136"/>
      <c r="I745" s="136"/>
      <c r="J745" s="533"/>
      <c r="K745" s="12"/>
    </row>
    <row r="746" spans="1:11" ht="28.5" hidden="1">
      <c r="A746" s="606" t="s">
        <v>969</v>
      </c>
      <c r="B746" s="607"/>
      <c r="C746" s="135" t="s">
        <v>970</v>
      </c>
      <c r="D746" s="32" t="s">
        <v>31</v>
      </c>
      <c r="E746" s="5">
        <v>54</v>
      </c>
      <c r="F746" s="750">
        <v>50.59</v>
      </c>
      <c r="G746" s="596">
        <f t="shared" si="107"/>
        <v>2731.86</v>
      </c>
      <c r="H746" s="136"/>
      <c r="I746" s="136"/>
      <c r="J746" s="533"/>
      <c r="K746" s="12"/>
    </row>
    <row r="747" spans="1:11" ht="28.5" hidden="1">
      <c r="A747" s="608" t="s">
        <v>971</v>
      </c>
      <c r="B747" s="609"/>
      <c r="C747" s="135" t="s">
        <v>972</v>
      </c>
      <c r="D747" s="32" t="s">
        <v>31</v>
      </c>
      <c r="E747" s="5">
        <v>373</v>
      </c>
      <c r="F747" s="750">
        <v>90.99</v>
      </c>
      <c r="G747" s="596">
        <f t="shared" si="107"/>
        <v>33939.269999999997</v>
      </c>
      <c r="H747" s="136"/>
      <c r="I747" s="136"/>
      <c r="J747" s="533"/>
      <c r="K747" s="12"/>
    </row>
    <row r="748" spans="1:11" hidden="1">
      <c r="A748" s="610" t="s">
        <v>973</v>
      </c>
      <c r="B748" s="611"/>
      <c r="C748" s="135" t="s">
        <v>974</v>
      </c>
      <c r="D748" s="32" t="s">
        <v>31</v>
      </c>
      <c r="E748" s="5">
        <v>54</v>
      </c>
      <c r="F748" s="750">
        <v>21.6</v>
      </c>
      <c r="G748" s="596">
        <f t="shared" si="107"/>
        <v>1166.4000000000001</v>
      </c>
      <c r="H748" s="136"/>
      <c r="I748" s="136"/>
      <c r="J748" s="533"/>
      <c r="K748" s="12"/>
    </row>
    <row r="749" spans="1:11" hidden="1">
      <c r="A749" s="612" t="s">
        <v>975</v>
      </c>
      <c r="B749" s="613"/>
      <c r="C749" s="135" t="s">
        <v>976</v>
      </c>
      <c r="D749" s="32" t="s">
        <v>31</v>
      </c>
      <c r="E749" s="5">
        <v>373</v>
      </c>
      <c r="F749" s="750">
        <v>38.6</v>
      </c>
      <c r="G749" s="596">
        <f t="shared" si="107"/>
        <v>14397.800000000001</v>
      </c>
      <c r="H749" s="136"/>
      <c r="I749" s="136"/>
      <c r="J749" s="533"/>
      <c r="K749" s="12"/>
    </row>
    <row r="750" spans="1:11" hidden="1">
      <c r="A750" s="383" t="s">
        <v>977</v>
      </c>
      <c r="B750" s="384"/>
      <c r="C750" s="383" t="s">
        <v>978</v>
      </c>
      <c r="D750" s="32" t="s">
        <v>62</v>
      </c>
      <c r="E750" s="5">
        <v>17</v>
      </c>
      <c r="F750" s="750">
        <v>13.69</v>
      </c>
      <c r="G750" s="596">
        <f t="shared" si="107"/>
        <v>232.73</v>
      </c>
      <c r="H750" s="136"/>
      <c r="I750" s="136"/>
      <c r="J750" s="533"/>
      <c r="K750" s="12"/>
    </row>
    <row r="751" spans="1:11" hidden="1">
      <c r="A751" s="383" t="s">
        <v>979</v>
      </c>
      <c r="B751" s="384"/>
      <c r="C751" s="383" t="s">
        <v>980</v>
      </c>
      <c r="D751" s="32" t="s">
        <v>62</v>
      </c>
      <c r="E751" s="80">
        <v>150</v>
      </c>
      <c r="F751" s="750">
        <v>16.7</v>
      </c>
      <c r="G751" s="596">
        <f t="shared" si="107"/>
        <v>2505</v>
      </c>
      <c r="H751" s="136"/>
      <c r="I751" s="136"/>
      <c r="J751" s="533"/>
      <c r="K751" s="12"/>
    </row>
    <row r="752" spans="1:11" hidden="1">
      <c r="A752" s="383" t="s">
        <v>981</v>
      </c>
      <c r="B752" s="384"/>
      <c r="C752" s="383" t="s">
        <v>982</v>
      </c>
      <c r="D752" s="383" t="s">
        <v>31</v>
      </c>
      <c r="E752" s="80">
        <v>200</v>
      </c>
      <c r="F752" s="750">
        <v>10.75</v>
      </c>
      <c r="G752" s="596">
        <f t="shared" si="107"/>
        <v>2150</v>
      </c>
      <c r="H752" s="136"/>
      <c r="I752" s="136"/>
      <c r="J752" s="533"/>
      <c r="K752" s="12"/>
    </row>
    <row r="753" spans="1:11" hidden="1">
      <c r="A753" s="383" t="s">
        <v>983</v>
      </c>
      <c r="B753" s="384"/>
      <c r="C753" s="383" t="s">
        <v>984</v>
      </c>
      <c r="D753" s="383" t="s">
        <v>57</v>
      </c>
      <c r="E753" s="5">
        <v>50</v>
      </c>
      <c r="F753" s="750">
        <v>14.79</v>
      </c>
      <c r="G753" s="596">
        <f t="shared" si="107"/>
        <v>739.5</v>
      </c>
      <c r="H753" s="136"/>
      <c r="I753" s="136"/>
      <c r="J753" s="533"/>
      <c r="K753" s="12"/>
    </row>
    <row r="754" spans="1:11" ht="15">
      <c r="A754" s="138" t="s">
        <v>985</v>
      </c>
      <c r="B754" s="161" t="s">
        <v>986</v>
      </c>
      <c r="C754" s="161"/>
      <c r="D754" s="161"/>
      <c r="E754" s="161"/>
      <c r="F754" s="161"/>
      <c r="G754" s="161"/>
      <c r="H754" s="225"/>
      <c r="I754" s="136"/>
      <c r="J754" s="136"/>
      <c r="K754" s="318"/>
    </row>
    <row r="755" spans="1:11" ht="28.5" hidden="1">
      <c r="A755" s="347" t="s">
        <v>987</v>
      </c>
      <c r="B755" s="170"/>
      <c r="C755" s="168" t="s">
        <v>988</v>
      </c>
      <c r="D755" s="158" t="s">
        <v>62</v>
      </c>
      <c r="E755" s="346">
        <v>5</v>
      </c>
      <c r="F755" s="345">
        <v>522.24</v>
      </c>
      <c r="G755" s="615">
        <f>F755*E755</f>
        <v>2611.1999999999998</v>
      </c>
      <c r="H755" s="136"/>
      <c r="I755" s="136"/>
      <c r="J755" s="533"/>
      <c r="K755" s="12"/>
    </row>
    <row r="756" spans="1:11" ht="28.5" hidden="1">
      <c r="A756" s="347" t="s">
        <v>989</v>
      </c>
      <c r="B756" s="170"/>
      <c r="C756" s="168" t="s">
        <v>990</v>
      </c>
      <c r="D756" s="158" t="s">
        <v>62</v>
      </c>
      <c r="E756" s="346">
        <v>8</v>
      </c>
      <c r="F756" s="345">
        <v>632.66</v>
      </c>
      <c r="G756" s="615">
        <f t="shared" ref="G756:G785" si="108">F756*E756</f>
        <v>5061.28</v>
      </c>
      <c r="H756" s="136"/>
      <c r="I756" s="136"/>
      <c r="J756" s="533"/>
      <c r="K756" s="12"/>
    </row>
    <row r="757" spans="1:11" ht="29.25" hidden="1" customHeight="1">
      <c r="A757" s="347" t="s">
        <v>991</v>
      </c>
      <c r="B757" s="170"/>
      <c r="C757" s="168" t="s">
        <v>992</v>
      </c>
      <c r="D757" s="158" t="s">
        <v>62</v>
      </c>
      <c r="E757" s="346">
        <v>4</v>
      </c>
      <c r="F757" s="345">
        <v>1154.9000000000001</v>
      </c>
      <c r="G757" s="615">
        <f t="shared" si="108"/>
        <v>4619.6000000000004</v>
      </c>
      <c r="H757" s="136"/>
      <c r="I757" s="136"/>
      <c r="J757" s="533"/>
      <c r="K757" s="12"/>
    </row>
    <row r="758" spans="1:11" ht="33.75" hidden="1" customHeight="1">
      <c r="A758" s="531" t="s">
        <v>993</v>
      </c>
      <c r="B758" s="81"/>
      <c r="C758" s="135" t="s">
        <v>994</v>
      </c>
      <c r="D758" s="32" t="s">
        <v>62</v>
      </c>
      <c r="E758" s="5">
        <v>21</v>
      </c>
      <c r="F758" s="750">
        <v>182.4</v>
      </c>
      <c r="G758" s="596">
        <f t="shared" si="108"/>
        <v>3830.4</v>
      </c>
      <c r="H758" s="136"/>
      <c r="I758" s="136"/>
      <c r="J758" s="533"/>
      <c r="K758" s="12"/>
    </row>
    <row r="759" spans="1:11" ht="33" hidden="1" customHeight="1">
      <c r="A759" s="531" t="s">
        <v>995</v>
      </c>
      <c r="B759" s="81"/>
      <c r="C759" s="135" t="s">
        <v>996</v>
      </c>
      <c r="D759" s="32" t="s">
        <v>62</v>
      </c>
      <c r="E759" s="5">
        <v>17</v>
      </c>
      <c r="F759" s="750">
        <v>222.5</v>
      </c>
      <c r="G759" s="596">
        <f t="shared" si="108"/>
        <v>3782.5</v>
      </c>
      <c r="H759" s="136"/>
      <c r="I759" s="136"/>
      <c r="J759" s="533"/>
      <c r="K759" s="12"/>
    </row>
    <row r="760" spans="1:11" ht="28.5" hidden="1">
      <c r="A760" s="531" t="s">
        <v>94</v>
      </c>
      <c r="B760" s="81"/>
      <c r="C760" s="135" t="s">
        <v>95</v>
      </c>
      <c r="D760" s="32" t="s">
        <v>62</v>
      </c>
      <c r="E760" s="5">
        <v>158</v>
      </c>
      <c r="F760" s="750">
        <v>16.989999999999998</v>
      </c>
      <c r="G760" s="596">
        <f t="shared" si="108"/>
        <v>2684.4199999999996</v>
      </c>
      <c r="H760" s="136"/>
      <c r="I760" s="136"/>
      <c r="J760" s="533"/>
      <c r="K760" s="12"/>
    </row>
    <row r="761" spans="1:11" ht="28.5" hidden="1">
      <c r="A761" s="531" t="s">
        <v>96</v>
      </c>
      <c r="B761" s="81"/>
      <c r="C761" s="135" t="s">
        <v>97</v>
      </c>
      <c r="D761" s="32" t="s">
        <v>62</v>
      </c>
      <c r="E761" s="5">
        <v>82</v>
      </c>
      <c r="F761" s="750">
        <v>43.8</v>
      </c>
      <c r="G761" s="596">
        <f t="shared" si="108"/>
        <v>3591.6</v>
      </c>
      <c r="H761" s="136"/>
      <c r="I761" s="136"/>
      <c r="J761" s="533"/>
      <c r="K761" s="12"/>
    </row>
    <row r="762" spans="1:11" ht="28.5" hidden="1">
      <c r="A762" s="531" t="s">
        <v>997</v>
      </c>
      <c r="B762" s="81"/>
      <c r="C762" s="135" t="s">
        <v>998</v>
      </c>
      <c r="D762" s="32" t="s">
        <v>62</v>
      </c>
      <c r="E762" s="5">
        <v>14</v>
      </c>
      <c r="F762" s="750">
        <v>58.1</v>
      </c>
      <c r="G762" s="596">
        <f t="shared" si="108"/>
        <v>813.4</v>
      </c>
      <c r="H762" s="136"/>
      <c r="I762" s="136"/>
      <c r="J762" s="533"/>
      <c r="K762" s="12"/>
    </row>
    <row r="763" spans="1:11" ht="28.5" hidden="1">
      <c r="A763" s="531" t="s">
        <v>999</v>
      </c>
      <c r="B763" s="81"/>
      <c r="C763" s="135" t="s">
        <v>1000</v>
      </c>
      <c r="D763" s="32" t="s">
        <v>62</v>
      </c>
      <c r="E763" s="5">
        <v>9</v>
      </c>
      <c r="F763" s="750">
        <v>62.79</v>
      </c>
      <c r="G763" s="596">
        <f t="shared" si="108"/>
        <v>565.11</v>
      </c>
      <c r="H763" s="136"/>
      <c r="I763" s="136"/>
      <c r="J763" s="533"/>
      <c r="K763" s="12"/>
    </row>
    <row r="764" spans="1:11" hidden="1">
      <c r="A764" s="531" t="s">
        <v>1001</v>
      </c>
      <c r="B764" s="81"/>
      <c r="C764" s="135" t="s">
        <v>1002</v>
      </c>
      <c r="D764" s="32" t="s">
        <v>62</v>
      </c>
      <c r="E764" s="5">
        <v>4</v>
      </c>
      <c r="F764" s="750">
        <v>70.03</v>
      </c>
      <c r="G764" s="596">
        <f t="shared" si="108"/>
        <v>280.12</v>
      </c>
      <c r="H764" s="136"/>
      <c r="I764" s="136"/>
      <c r="J764" s="533"/>
      <c r="K764" s="12"/>
    </row>
    <row r="765" spans="1:11" ht="28.5" hidden="1">
      <c r="A765" s="531" t="s">
        <v>1003</v>
      </c>
      <c r="B765" s="81"/>
      <c r="C765" s="135" t="s">
        <v>1004</v>
      </c>
      <c r="D765" s="32" t="s">
        <v>62</v>
      </c>
      <c r="E765" s="5">
        <v>2</v>
      </c>
      <c r="F765" s="750">
        <v>1155.31</v>
      </c>
      <c r="G765" s="596">
        <f t="shared" si="108"/>
        <v>2310.62</v>
      </c>
      <c r="H765" s="136"/>
      <c r="I765" s="136"/>
      <c r="J765" s="533"/>
      <c r="K765" s="12"/>
    </row>
    <row r="766" spans="1:11" ht="28.5" hidden="1">
      <c r="A766" s="595" t="s">
        <v>933</v>
      </c>
      <c r="B766" s="81"/>
      <c r="C766" s="135" t="s">
        <v>934</v>
      </c>
      <c r="D766" s="32" t="s">
        <v>62</v>
      </c>
      <c r="E766" s="5">
        <v>1</v>
      </c>
      <c r="F766" s="750">
        <v>424.25</v>
      </c>
      <c r="G766" s="596">
        <f t="shared" si="108"/>
        <v>424.25</v>
      </c>
      <c r="H766" s="136"/>
      <c r="I766" s="136"/>
      <c r="J766" s="533"/>
      <c r="K766" s="12"/>
    </row>
    <row r="767" spans="1:11" hidden="1">
      <c r="A767" s="383" t="s">
        <v>1005</v>
      </c>
      <c r="B767" s="384"/>
      <c r="C767" s="383" t="s">
        <v>1006</v>
      </c>
      <c r="D767" s="383" t="s">
        <v>62</v>
      </c>
      <c r="E767" s="12">
        <v>21</v>
      </c>
      <c r="F767" s="750">
        <v>169.31</v>
      </c>
      <c r="G767" s="596">
        <f t="shared" si="108"/>
        <v>3555.51</v>
      </c>
      <c r="H767" s="136"/>
      <c r="I767" s="136"/>
      <c r="J767" s="533"/>
      <c r="K767" s="12"/>
    </row>
    <row r="768" spans="1:11" hidden="1">
      <c r="A768" s="383" t="s">
        <v>1007</v>
      </c>
      <c r="B768" s="384"/>
      <c r="C768" s="383" t="s">
        <v>1008</v>
      </c>
      <c r="D768" s="383" t="s">
        <v>62</v>
      </c>
      <c r="E768" s="5">
        <v>21</v>
      </c>
      <c r="F768" s="750">
        <v>99.71</v>
      </c>
      <c r="G768" s="596">
        <f t="shared" si="108"/>
        <v>2093.91</v>
      </c>
      <c r="H768" s="136"/>
      <c r="I768" s="136"/>
      <c r="J768" s="533"/>
      <c r="K768" s="12"/>
    </row>
    <row r="769" spans="1:11" hidden="1">
      <c r="A769" s="383" t="s">
        <v>1009</v>
      </c>
      <c r="B769" s="384"/>
      <c r="C769" s="383" t="s">
        <v>1010</v>
      </c>
      <c r="D769" s="383" t="s">
        <v>62</v>
      </c>
      <c r="E769" s="5">
        <v>21</v>
      </c>
      <c r="F769" s="750">
        <v>71.03</v>
      </c>
      <c r="G769" s="596">
        <f t="shared" si="108"/>
        <v>1491.63</v>
      </c>
      <c r="H769" s="136"/>
      <c r="I769" s="136"/>
      <c r="J769" s="533"/>
      <c r="K769" s="12"/>
    </row>
    <row r="770" spans="1:11" hidden="1">
      <c r="A770" s="347" t="s">
        <v>939</v>
      </c>
      <c r="B770" s="81"/>
      <c r="C770" s="135" t="s">
        <v>940</v>
      </c>
      <c r="D770" s="32" t="s">
        <v>153</v>
      </c>
      <c r="E770" s="5">
        <v>30</v>
      </c>
      <c r="F770" s="750">
        <v>79.16</v>
      </c>
      <c r="G770" s="596">
        <f t="shared" si="108"/>
        <v>2374.7999999999997</v>
      </c>
      <c r="H770" s="136"/>
      <c r="I770" s="136"/>
      <c r="J770" s="533"/>
      <c r="K770" s="12"/>
    </row>
    <row r="771" spans="1:11" hidden="1">
      <c r="A771" s="347" t="s">
        <v>1011</v>
      </c>
      <c r="B771" s="170"/>
      <c r="C771" s="168" t="s">
        <v>1012</v>
      </c>
      <c r="D771" s="158" t="s">
        <v>62</v>
      </c>
      <c r="E771" s="346">
        <v>2</v>
      </c>
      <c r="F771" s="345">
        <v>2000.57</v>
      </c>
      <c r="G771" s="615">
        <f t="shared" si="108"/>
        <v>4001.14</v>
      </c>
      <c r="H771" s="136"/>
      <c r="I771" s="136"/>
      <c r="J771" s="533"/>
      <c r="K771" s="12"/>
    </row>
    <row r="772" spans="1:11" hidden="1">
      <c r="A772" s="531" t="s">
        <v>1013</v>
      </c>
      <c r="B772" s="81"/>
      <c r="C772" s="135" t="s">
        <v>1014</v>
      </c>
      <c r="D772" s="32" t="s">
        <v>62</v>
      </c>
      <c r="E772" s="5">
        <v>9</v>
      </c>
      <c r="F772" s="750">
        <v>35.25</v>
      </c>
      <c r="G772" s="596">
        <f t="shared" si="108"/>
        <v>317.25</v>
      </c>
      <c r="H772" s="136"/>
      <c r="I772" s="136"/>
      <c r="J772" s="533"/>
      <c r="K772" s="12"/>
    </row>
    <row r="773" spans="1:11" hidden="1">
      <c r="A773" s="531" t="s">
        <v>1015</v>
      </c>
      <c r="B773" s="81"/>
      <c r="C773" s="135" t="s">
        <v>1016</v>
      </c>
      <c r="D773" s="32" t="s">
        <v>62</v>
      </c>
      <c r="E773" s="5">
        <v>8</v>
      </c>
      <c r="F773" s="750">
        <v>11.26</v>
      </c>
      <c r="G773" s="596">
        <f t="shared" si="108"/>
        <v>90.08</v>
      </c>
      <c r="H773" s="136"/>
      <c r="I773" s="136"/>
      <c r="J773" s="533"/>
      <c r="K773" s="12"/>
    </row>
    <row r="774" spans="1:11" hidden="1">
      <c r="A774" s="531" t="s">
        <v>1017</v>
      </c>
      <c r="B774" s="81"/>
      <c r="C774" s="135" t="s">
        <v>1018</v>
      </c>
      <c r="D774" s="32" t="s">
        <v>62</v>
      </c>
      <c r="E774" s="5">
        <v>4</v>
      </c>
      <c r="F774" s="750">
        <v>215.01</v>
      </c>
      <c r="G774" s="596">
        <f t="shared" si="108"/>
        <v>860.04</v>
      </c>
      <c r="H774" s="136"/>
      <c r="I774" s="136"/>
      <c r="J774" s="533"/>
      <c r="K774" s="12"/>
    </row>
    <row r="775" spans="1:11" ht="28.5" hidden="1">
      <c r="A775" s="531" t="s">
        <v>1019</v>
      </c>
      <c r="B775" s="81"/>
      <c r="C775" s="135" t="s">
        <v>1020</v>
      </c>
      <c r="D775" s="32" t="s">
        <v>62</v>
      </c>
      <c r="E775" s="5">
        <v>4</v>
      </c>
      <c r="F775" s="750">
        <v>207.7</v>
      </c>
      <c r="G775" s="596">
        <f t="shared" si="108"/>
        <v>830.8</v>
      </c>
      <c r="H775" s="136"/>
      <c r="I775" s="136"/>
      <c r="J775" s="533"/>
      <c r="K775" s="12"/>
    </row>
    <row r="776" spans="1:11" hidden="1">
      <c r="A776" s="531" t="s">
        <v>1021</v>
      </c>
      <c r="B776" s="81"/>
      <c r="C776" s="135" t="s">
        <v>1022</v>
      </c>
      <c r="D776" s="32" t="s">
        <v>62</v>
      </c>
      <c r="E776" s="5">
        <v>3</v>
      </c>
      <c r="F776" s="750">
        <v>304.3</v>
      </c>
      <c r="G776" s="596">
        <f t="shared" si="108"/>
        <v>912.90000000000009</v>
      </c>
      <c r="H776" s="136"/>
      <c r="I776" s="136"/>
      <c r="J776" s="533"/>
      <c r="K776" s="12"/>
    </row>
    <row r="777" spans="1:11" hidden="1">
      <c r="A777" s="531" t="s">
        <v>1023</v>
      </c>
      <c r="B777" s="81"/>
      <c r="C777" s="135" t="s">
        <v>1024</v>
      </c>
      <c r="D777" s="32" t="s">
        <v>62</v>
      </c>
      <c r="E777" s="5">
        <v>4</v>
      </c>
      <c r="F777" s="750">
        <v>348.95</v>
      </c>
      <c r="G777" s="596">
        <f t="shared" si="108"/>
        <v>1395.8</v>
      </c>
      <c r="H777" s="136"/>
      <c r="I777" s="136"/>
      <c r="J777" s="533"/>
      <c r="K777" s="12"/>
    </row>
    <row r="778" spans="1:11" hidden="1">
      <c r="A778" s="347" t="s">
        <v>1025</v>
      </c>
      <c r="B778" s="170"/>
      <c r="C778" s="168" t="s">
        <v>1026</v>
      </c>
      <c r="D778" s="158" t="s">
        <v>62</v>
      </c>
      <c r="E778" s="346">
        <v>4</v>
      </c>
      <c r="F778" s="345">
        <v>14.78</v>
      </c>
      <c r="G778" s="615">
        <f t="shared" si="108"/>
        <v>59.12</v>
      </c>
      <c r="H778" s="136"/>
      <c r="I778" s="136"/>
      <c r="J778" s="533"/>
      <c r="K778" s="12"/>
    </row>
    <row r="779" spans="1:11" hidden="1">
      <c r="A779" s="347" t="s">
        <v>1027</v>
      </c>
      <c r="B779" s="170"/>
      <c r="C779" s="168" t="s">
        <v>1028</v>
      </c>
      <c r="D779" s="158" t="s">
        <v>62</v>
      </c>
      <c r="E779" s="346">
        <v>56</v>
      </c>
      <c r="F779" s="345">
        <v>4.72</v>
      </c>
      <c r="G779" s="615">
        <f t="shared" si="108"/>
        <v>264.32</v>
      </c>
      <c r="H779" s="136"/>
      <c r="I779" s="136"/>
      <c r="J779" s="533"/>
      <c r="K779" s="12"/>
    </row>
    <row r="780" spans="1:11" hidden="1">
      <c r="A780" s="614" t="s">
        <v>1029</v>
      </c>
      <c r="B780" s="81"/>
      <c r="C780" s="135" t="s">
        <v>1030</v>
      </c>
      <c r="D780" s="32" t="s">
        <v>62</v>
      </c>
      <c r="E780" s="5">
        <v>90</v>
      </c>
      <c r="F780" s="750">
        <v>3.81</v>
      </c>
      <c r="G780" s="596">
        <f t="shared" si="108"/>
        <v>342.9</v>
      </c>
      <c r="H780" s="136"/>
      <c r="I780" s="136"/>
      <c r="J780" s="533"/>
      <c r="K780" s="12"/>
    </row>
    <row r="781" spans="1:11" hidden="1">
      <c r="A781" s="531" t="s">
        <v>1031</v>
      </c>
      <c r="B781" s="81"/>
      <c r="C781" s="135" t="s">
        <v>1032</v>
      </c>
      <c r="D781" s="32" t="s">
        <v>62</v>
      </c>
      <c r="E781" s="5">
        <v>1</v>
      </c>
      <c r="F781" s="750">
        <v>240.18</v>
      </c>
      <c r="G781" s="596">
        <f t="shared" si="108"/>
        <v>240.18</v>
      </c>
      <c r="H781" s="136"/>
      <c r="I781" s="136"/>
      <c r="J781" s="533"/>
      <c r="K781" s="12"/>
    </row>
    <row r="782" spans="1:11" ht="28.5" hidden="1">
      <c r="A782" s="531" t="s">
        <v>1033</v>
      </c>
      <c r="B782" s="81"/>
      <c r="C782" s="135" t="s">
        <v>1034</v>
      </c>
      <c r="D782" s="32" t="s">
        <v>62</v>
      </c>
      <c r="E782" s="5">
        <v>1</v>
      </c>
      <c r="F782" s="750">
        <v>298.60000000000002</v>
      </c>
      <c r="G782" s="596">
        <f t="shared" si="108"/>
        <v>298.60000000000002</v>
      </c>
      <c r="H782" s="136"/>
      <c r="I782" s="136"/>
      <c r="J782" s="533"/>
      <c r="K782" s="12"/>
    </row>
    <row r="783" spans="1:11" hidden="1">
      <c r="A783" s="531" t="s">
        <v>1023</v>
      </c>
      <c r="B783" s="81"/>
      <c r="C783" s="135" t="s">
        <v>1024</v>
      </c>
      <c r="D783" s="32" t="s">
        <v>62</v>
      </c>
      <c r="E783" s="5">
        <v>1</v>
      </c>
      <c r="F783" s="750">
        <v>399.41</v>
      </c>
      <c r="G783" s="596">
        <f t="shared" si="108"/>
        <v>399.41</v>
      </c>
      <c r="H783" s="136"/>
      <c r="I783" s="136"/>
      <c r="J783" s="533"/>
      <c r="K783" s="12"/>
    </row>
    <row r="784" spans="1:11" hidden="1">
      <c r="A784" s="347" t="s">
        <v>1035</v>
      </c>
      <c r="B784" s="170"/>
      <c r="C784" s="168" t="s">
        <v>1026</v>
      </c>
      <c r="D784" s="158" t="s">
        <v>62</v>
      </c>
      <c r="E784" s="346">
        <v>2</v>
      </c>
      <c r="F784" s="345">
        <v>14.66</v>
      </c>
      <c r="G784" s="615">
        <f t="shared" si="108"/>
        <v>29.32</v>
      </c>
      <c r="H784" s="136"/>
      <c r="I784" s="136"/>
      <c r="J784" s="533"/>
      <c r="K784" s="12"/>
    </row>
    <row r="785" spans="1:11" hidden="1">
      <c r="A785" s="531" t="s">
        <v>1029</v>
      </c>
      <c r="B785" s="81"/>
      <c r="C785" s="135" t="s">
        <v>1030</v>
      </c>
      <c r="D785" s="32" t="s">
        <v>62</v>
      </c>
      <c r="E785" s="5">
        <v>45</v>
      </c>
      <c r="F785" s="750">
        <v>3.81</v>
      </c>
      <c r="G785" s="596">
        <f t="shared" si="108"/>
        <v>171.45</v>
      </c>
      <c r="H785" s="136"/>
      <c r="I785" s="136"/>
      <c r="J785" s="533"/>
      <c r="K785" s="12"/>
    </row>
    <row r="786" spans="1:11" ht="15">
      <c r="A786" s="138" t="s">
        <v>1036</v>
      </c>
      <c r="B786" s="161" t="s">
        <v>1037</v>
      </c>
      <c r="C786" s="161"/>
      <c r="D786" s="161"/>
      <c r="E786" s="161"/>
      <c r="F786" s="161"/>
      <c r="G786" s="161"/>
      <c r="H786" s="225"/>
      <c r="I786" s="136"/>
      <c r="J786" s="136"/>
      <c r="K786" s="318"/>
    </row>
    <row r="787" spans="1:11" ht="25.5" hidden="1">
      <c r="A787" s="383" t="s">
        <v>1038</v>
      </c>
      <c r="B787" s="384"/>
      <c r="C787" s="383" t="s">
        <v>1039</v>
      </c>
      <c r="D787" s="383" t="s">
        <v>62</v>
      </c>
      <c r="E787" s="5">
        <v>8</v>
      </c>
      <c r="F787" s="750">
        <v>199.28</v>
      </c>
      <c r="G787" s="615">
        <f t="shared" ref="G787" si="109">E787*F787</f>
        <v>1594.24</v>
      </c>
      <c r="H787" s="616"/>
      <c r="I787" s="136"/>
      <c r="J787" s="533"/>
      <c r="K787" s="12"/>
    </row>
    <row r="788" spans="1:11" ht="28.5" hidden="1">
      <c r="A788" s="617" t="s">
        <v>1040</v>
      </c>
      <c r="B788" s="171"/>
      <c r="C788" s="172" t="s">
        <v>1041</v>
      </c>
      <c r="D788" s="32" t="s">
        <v>62</v>
      </c>
      <c r="E788" s="5">
        <v>2</v>
      </c>
      <c r="F788" s="750">
        <v>304.61</v>
      </c>
      <c r="G788" s="615">
        <f>E788*F788</f>
        <v>609.22</v>
      </c>
      <c r="H788" s="616"/>
      <c r="I788" s="136"/>
      <c r="J788" s="533"/>
      <c r="K788" s="12"/>
    </row>
    <row r="789" spans="1:11" hidden="1">
      <c r="A789" s="531" t="s">
        <v>1042</v>
      </c>
      <c r="B789" s="81"/>
      <c r="C789" s="135" t="s">
        <v>1043</v>
      </c>
      <c r="D789" s="32" t="s">
        <v>62</v>
      </c>
      <c r="E789" s="5">
        <v>2</v>
      </c>
      <c r="F789" s="750">
        <v>12.72</v>
      </c>
      <c r="G789" s="596">
        <f t="shared" ref="G789:G795" si="110">F789*E789</f>
        <v>25.44</v>
      </c>
      <c r="H789" s="616"/>
      <c r="I789" s="136"/>
      <c r="J789" s="533"/>
      <c r="K789" s="12"/>
    </row>
    <row r="790" spans="1:11" hidden="1">
      <c r="A790" s="531" t="s">
        <v>1044</v>
      </c>
      <c r="B790" s="81"/>
      <c r="C790" s="135" t="s">
        <v>1045</v>
      </c>
      <c r="D790" s="32" t="s">
        <v>57</v>
      </c>
      <c r="E790" s="5">
        <v>2</v>
      </c>
      <c r="F790" s="750">
        <v>20.309999999999999</v>
      </c>
      <c r="G790" s="596">
        <f t="shared" si="110"/>
        <v>40.619999999999997</v>
      </c>
      <c r="H790" s="616"/>
      <c r="I790" s="136"/>
      <c r="J790" s="533"/>
      <c r="K790" s="12"/>
    </row>
    <row r="791" spans="1:11" hidden="1">
      <c r="A791" s="531" t="s">
        <v>77</v>
      </c>
      <c r="B791" s="81"/>
      <c r="C791" s="135" t="s">
        <v>78</v>
      </c>
      <c r="D791" s="32" t="s">
        <v>57</v>
      </c>
      <c r="E791" s="5">
        <v>4</v>
      </c>
      <c r="F791" s="750">
        <v>21.68</v>
      </c>
      <c r="G791" s="596">
        <f t="shared" si="110"/>
        <v>86.72</v>
      </c>
      <c r="H791" s="616"/>
      <c r="I791" s="136"/>
      <c r="J791" s="533"/>
      <c r="K791" s="12"/>
    </row>
    <row r="792" spans="1:11" hidden="1">
      <c r="A792" s="531" t="s">
        <v>1046</v>
      </c>
      <c r="B792" s="81"/>
      <c r="C792" s="135" t="s">
        <v>1047</v>
      </c>
      <c r="D792" s="32" t="s">
        <v>62</v>
      </c>
      <c r="E792" s="5">
        <v>7</v>
      </c>
      <c r="F792" s="750">
        <v>12.08</v>
      </c>
      <c r="G792" s="596">
        <f t="shared" si="110"/>
        <v>84.56</v>
      </c>
      <c r="H792" s="616"/>
      <c r="I792" s="136"/>
      <c r="J792" s="533"/>
      <c r="K792" s="12"/>
    </row>
    <row r="793" spans="1:11" hidden="1">
      <c r="A793" s="531" t="s">
        <v>1048</v>
      </c>
      <c r="B793" s="81"/>
      <c r="C793" s="135" t="s">
        <v>1049</v>
      </c>
      <c r="D793" s="32" t="s">
        <v>31</v>
      </c>
      <c r="E793" s="5">
        <v>20</v>
      </c>
      <c r="F793" s="750">
        <v>13.81</v>
      </c>
      <c r="G793" s="596">
        <f t="shared" si="110"/>
        <v>276.2</v>
      </c>
      <c r="H793" s="616"/>
      <c r="I793" s="136"/>
      <c r="J793" s="533"/>
      <c r="K793" s="12"/>
    </row>
    <row r="794" spans="1:11" ht="28.5" hidden="1">
      <c r="A794" s="531" t="s">
        <v>1050</v>
      </c>
      <c r="B794" s="81"/>
      <c r="C794" s="135" t="s">
        <v>1051</v>
      </c>
      <c r="D794" s="32" t="s">
        <v>31</v>
      </c>
      <c r="E794" s="5">
        <v>220</v>
      </c>
      <c r="F794" s="750">
        <v>4.42</v>
      </c>
      <c r="G794" s="596">
        <f t="shared" si="110"/>
        <v>972.4</v>
      </c>
      <c r="H794" s="616"/>
      <c r="I794" s="136"/>
      <c r="J794" s="533"/>
      <c r="K794" s="12"/>
    </row>
    <row r="795" spans="1:11" hidden="1">
      <c r="A795" s="347" t="s">
        <v>1052</v>
      </c>
      <c r="B795" s="170"/>
      <c r="C795" s="168" t="s">
        <v>1053</v>
      </c>
      <c r="D795" s="32" t="s">
        <v>31</v>
      </c>
      <c r="E795" s="5">
        <v>30</v>
      </c>
      <c r="F795" s="750">
        <v>13.48</v>
      </c>
      <c r="G795" s="615">
        <f t="shared" si="110"/>
        <v>404.40000000000003</v>
      </c>
      <c r="H795" s="616"/>
      <c r="I795" s="136"/>
      <c r="J795" s="533"/>
      <c r="K795" s="12"/>
    </row>
    <row r="796" spans="1:11" ht="15">
      <c r="A796" s="138" t="s">
        <v>1054</v>
      </c>
      <c r="B796" s="161" t="s">
        <v>1055</v>
      </c>
      <c r="C796" s="161"/>
      <c r="D796" s="161"/>
      <c r="E796" s="161"/>
      <c r="F796" s="161"/>
      <c r="G796" s="161"/>
      <c r="H796" s="225"/>
      <c r="I796" s="136"/>
      <c r="J796" s="136"/>
      <c r="K796" s="318"/>
    </row>
    <row r="797" spans="1:11" ht="29.25" hidden="1">
      <c r="A797" s="617" t="s">
        <v>1040</v>
      </c>
      <c r="B797" s="171"/>
      <c r="C797" s="172" t="s">
        <v>1041</v>
      </c>
      <c r="D797" s="32" t="s">
        <v>62</v>
      </c>
      <c r="E797" s="5">
        <v>142</v>
      </c>
      <c r="F797" s="750">
        <v>304.61</v>
      </c>
      <c r="G797" s="615">
        <f>E797*F797</f>
        <v>43254.62</v>
      </c>
      <c r="H797" s="136"/>
      <c r="I797" s="56"/>
      <c r="J797" s="601"/>
      <c r="K797" s="12"/>
    </row>
    <row r="798" spans="1:11" ht="28.5" hidden="1">
      <c r="A798" s="617" t="s">
        <v>1056</v>
      </c>
      <c r="B798" s="171"/>
      <c r="C798" s="172" t="s">
        <v>1057</v>
      </c>
      <c r="D798" s="32" t="s">
        <v>62</v>
      </c>
      <c r="E798" s="5">
        <v>355</v>
      </c>
      <c r="F798" s="750">
        <v>330.01</v>
      </c>
      <c r="G798" s="615">
        <f t="shared" ref="G798:G816" si="111">E798*F798</f>
        <v>117153.55</v>
      </c>
      <c r="H798" s="616"/>
      <c r="I798" s="616"/>
      <c r="J798" s="533"/>
      <c r="K798" s="12"/>
    </row>
    <row r="799" spans="1:11" ht="25.5" hidden="1">
      <c r="A799" s="383" t="s">
        <v>1038</v>
      </c>
      <c r="B799" s="384"/>
      <c r="C799" s="383" t="s">
        <v>1039</v>
      </c>
      <c r="D799" s="383" t="s">
        <v>62</v>
      </c>
      <c r="E799" s="5">
        <v>17</v>
      </c>
      <c r="F799" s="750">
        <v>199.28</v>
      </c>
      <c r="G799" s="615">
        <f t="shared" si="111"/>
        <v>3387.76</v>
      </c>
      <c r="H799" s="616"/>
      <c r="I799" s="616"/>
      <c r="J799" s="533"/>
      <c r="K799" s="12"/>
    </row>
    <row r="800" spans="1:11" ht="28.5" hidden="1">
      <c r="A800" s="617" t="s">
        <v>1058</v>
      </c>
      <c r="B800" s="171"/>
      <c r="C800" s="172" t="s">
        <v>1059</v>
      </c>
      <c r="D800" s="32" t="s">
        <v>62</v>
      </c>
      <c r="E800" s="5">
        <v>8</v>
      </c>
      <c r="F800" s="750">
        <v>175.23</v>
      </c>
      <c r="G800" s="615">
        <f t="shared" si="111"/>
        <v>1401.84</v>
      </c>
      <c r="H800" s="616"/>
      <c r="I800" s="616"/>
      <c r="J800" s="533"/>
      <c r="K800" s="12"/>
    </row>
    <row r="801" spans="1:11" ht="28.5" hidden="1">
      <c r="A801" s="618" t="s">
        <v>1060</v>
      </c>
      <c r="B801" s="738"/>
      <c r="C801" s="739" t="s">
        <v>1061</v>
      </c>
      <c r="D801" s="158" t="s">
        <v>62</v>
      </c>
      <c r="E801" s="346">
        <v>73</v>
      </c>
      <c r="F801" s="192">
        <v>71.61</v>
      </c>
      <c r="G801" s="615">
        <f t="shared" si="111"/>
        <v>5227.53</v>
      </c>
      <c r="H801" s="616"/>
      <c r="I801" s="616"/>
      <c r="J801" s="533"/>
      <c r="K801" s="12"/>
    </row>
    <row r="802" spans="1:11" ht="25.5" hidden="1">
      <c r="A802" s="383" t="s">
        <v>1062</v>
      </c>
      <c r="B802" s="384"/>
      <c r="C802" s="383" t="s">
        <v>1063</v>
      </c>
      <c r="D802" s="383" t="s">
        <v>62</v>
      </c>
      <c r="E802" s="5">
        <v>3</v>
      </c>
      <c r="F802" s="750">
        <v>910.73</v>
      </c>
      <c r="G802" s="615">
        <f t="shared" si="111"/>
        <v>2732.19</v>
      </c>
      <c r="H802" s="136"/>
      <c r="I802" s="616"/>
      <c r="J802" s="533"/>
      <c r="K802" s="12"/>
    </row>
    <row r="803" spans="1:11" ht="28.5" hidden="1">
      <c r="A803" s="618" t="s">
        <v>1064</v>
      </c>
      <c r="B803" s="738"/>
      <c r="C803" s="739" t="s">
        <v>1065</v>
      </c>
      <c r="D803" s="158" t="s">
        <v>62</v>
      </c>
      <c r="E803" s="346">
        <v>20</v>
      </c>
      <c r="F803" s="727">
        <v>230.74</v>
      </c>
      <c r="G803" s="615">
        <f t="shared" si="111"/>
        <v>4614.8</v>
      </c>
      <c r="H803" s="136"/>
      <c r="I803" s="616"/>
      <c r="J803" s="533"/>
      <c r="K803" s="12"/>
    </row>
    <row r="804" spans="1:11" ht="25.5" hidden="1">
      <c r="A804" s="383" t="s">
        <v>1066</v>
      </c>
      <c r="B804" s="384"/>
      <c r="C804" s="383" t="s">
        <v>1067</v>
      </c>
      <c r="D804" s="383" t="s">
        <v>62</v>
      </c>
      <c r="E804" s="5">
        <v>11</v>
      </c>
      <c r="F804" s="750">
        <v>95.62</v>
      </c>
      <c r="G804" s="615">
        <f t="shared" si="111"/>
        <v>1051.8200000000002</v>
      </c>
      <c r="H804" s="136"/>
      <c r="I804" s="616"/>
      <c r="J804" s="533"/>
      <c r="K804" s="12"/>
    </row>
    <row r="805" spans="1:11" hidden="1">
      <c r="A805" s="383" t="s">
        <v>1068</v>
      </c>
      <c r="B805" s="384"/>
      <c r="C805" s="383" t="s">
        <v>1069</v>
      </c>
      <c r="D805" s="383" t="s">
        <v>62</v>
      </c>
      <c r="E805" s="5">
        <v>19</v>
      </c>
      <c r="F805" s="750">
        <v>36.49</v>
      </c>
      <c r="G805" s="615">
        <f t="shared" si="111"/>
        <v>693.31000000000006</v>
      </c>
      <c r="H805" s="136"/>
      <c r="I805" s="616"/>
      <c r="J805" s="533"/>
      <c r="K805" s="12"/>
    </row>
    <row r="806" spans="1:11" hidden="1">
      <c r="A806" s="617" t="s">
        <v>73</v>
      </c>
      <c r="B806" s="171"/>
      <c r="C806" s="172" t="s">
        <v>74</v>
      </c>
      <c r="D806" s="32" t="s">
        <v>31</v>
      </c>
      <c r="E806" s="5">
        <v>957</v>
      </c>
      <c r="F806" s="750">
        <v>29.09</v>
      </c>
      <c r="G806" s="615">
        <f t="shared" si="111"/>
        <v>27839.13</v>
      </c>
      <c r="H806" s="136"/>
      <c r="I806" s="616"/>
      <c r="J806" s="533"/>
      <c r="K806" s="12"/>
    </row>
    <row r="807" spans="1:11" hidden="1">
      <c r="A807" s="617" t="s">
        <v>75</v>
      </c>
      <c r="B807" s="171"/>
      <c r="C807" s="172" t="s">
        <v>76</v>
      </c>
      <c r="D807" s="32" t="s">
        <v>57</v>
      </c>
      <c r="E807" s="5">
        <v>464</v>
      </c>
      <c r="F807" s="750">
        <v>29.51</v>
      </c>
      <c r="G807" s="615">
        <f t="shared" si="111"/>
        <v>13692.640000000001</v>
      </c>
      <c r="H807" s="136"/>
      <c r="I807" s="616"/>
      <c r="J807" s="533"/>
      <c r="K807" s="12"/>
    </row>
    <row r="808" spans="1:11" ht="28.5" hidden="1" customHeight="1">
      <c r="A808" s="617" t="s">
        <v>1070</v>
      </c>
      <c r="B808" s="171"/>
      <c r="C808" s="172" t="s">
        <v>1071</v>
      </c>
      <c r="D808" s="32" t="s">
        <v>31</v>
      </c>
      <c r="E808" s="5">
        <v>923</v>
      </c>
      <c r="F808" s="750">
        <v>31.02</v>
      </c>
      <c r="G808" s="615">
        <f t="shared" si="111"/>
        <v>28631.46</v>
      </c>
      <c r="H808" s="136"/>
      <c r="I808" s="616"/>
      <c r="J808" s="533"/>
      <c r="K808" s="12"/>
    </row>
    <row r="809" spans="1:11" ht="28.5" hidden="1">
      <c r="A809" s="617" t="s">
        <v>1050</v>
      </c>
      <c r="B809" s="171"/>
      <c r="C809" s="172" t="s">
        <v>1051</v>
      </c>
      <c r="D809" s="32" t="s">
        <v>31</v>
      </c>
      <c r="E809" s="5">
        <v>8695</v>
      </c>
      <c r="F809" s="750">
        <v>4.42</v>
      </c>
      <c r="G809" s="615">
        <f t="shared" si="111"/>
        <v>38431.9</v>
      </c>
      <c r="H809" s="136"/>
      <c r="I809" s="616"/>
      <c r="J809" s="533"/>
      <c r="K809" s="12"/>
    </row>
    <row r="810" spans="1:11" hidden="1">
      <c r="A810" s="383" t="s">
        <v>1044</v>
      </c>
      <c r="B810" s="384"/>
      <c r="C810" s="383" t="s">
        <v>1045</v>
      </c>
      <c r="D810" s="383" t="s">
        <v>57</v>
      </c>
      <c r="E810" s="598">
        <v>16</v>
      </c>
      <c r="F810" s="750">
        <v>19.88</v>
      </c>
      <c r="G810" s="615">
        <f t="shared" si="111"/>
        <v>318.08</v>
      </c>
      <c r="H810" s="136"/>
      <c r="I810" s="616"/>
      <c r="J810" s="533"/>
      <c r="K810" s="12"/>
    </row>
    <row r="811" spans="1:11" hidden="1">
      <c r="A811" s="383" t="s">
        <v>1072</v>
      </c>
      <c r="B811" s="384"/>
      <c r="C811" s="383" t="s">
        <v>1073</v>
      </c>
      <c r="D811" s="383" t="s">
        <v>57</v>
      </c>
      <c r="E811" s="5">
        <v>6</v>
      </c>
      <c r="F811" s="750">
        <v>20.04</v>
      </c>
      <c r="G811" s="615">
        <f t="shared" si="111"/>
        <v>120.24</v>
      </c>
      <c r="H811" s="136"/>
      <c r="I811" s="616"/>
      <c r="J811" s="533"/>
      <c r="K811" s="12"/>
    </row>
    <row r="812" spans="1:11" hidden="1">
      <c r="A812" s="383" t="s">
        <v>89</v>
      </c>
      <c r="B812" s="384"/>
      <c r="C812" s="383" t="s">
        <v>90</v>
      </c>
      <c r="D812" s="383" t="s">
        <v>57</v>
      </c>
      <c r="E812" s="80">
        <v>32</v>
      </c>
      <c r="F812" s="750">
        <v>37.869999999999997</v>
      </c>
      <c r="G812" s="615">
        <f t="shared" si="111"/>
        <v>1211.8399999999999</v>
      </c>
      <c r="H812" s="136"/>
      <c r="I812" s="616"/>
      <c r="J812" s="533"/>
      <c r="K812" s="12"/>
    </row>
    <row r="813" spans="1:11" hidden="1">
      <c r="A813" s="617" t="s">
        <v>77</v>
      </c>
      <c r="B813" s="171"/>
      <c r="C813" s="172" t="s">
        <v>78</v>
      </c>
      <c r="D813" s="32" t="s">
        <v>57</v>
      </c>
      <c r="E813" s="5">
        <v>640</v>
      </c>
      <c r="F813" s="750">
        <v>20.84</v>
      </c>
      <c r="G813" s="615">
        <f t="shared" si="111"/>
        <v>13337.6</v>
      </c>
      <c r="H813" s="136"/>
      <c r="I813" s="616"/>
      <c r="J813" s="533"/>
      <c r="K813" s="12"/>
    </row>
    <row r="814" spans="1:11" hidden="1">
      <c r="A814" s="617" t="s">
        <v>1074</v>
      </c>
      <c r="B814" s="171"/>
      <c r="C814" s="172" t="s">
        <v>1075</v>
      </c>
      <c r="D814" s="32" t="s">
        <v>62</v>
      </c>
      <c r="E814" s="5">
        <v>618</v>
      </c>
      <c r="F814" s="750">
        <v>13.04</v>
      </c>
      <c r="G814" s="615">
        <f t="shared" si="111"/>
        <v>8058.7199999999993</v>
      </c>
      <c r="H814" s="136"/>
      <c r="I814" s="616"/>
      <c r="J814" s="533"/>
      <c r="K814" s="12"/>
    </row>
    <row r="815" spans="1:11" hidden="1">
      <c r="A815" s="383" t="s">
        <v>1076</v>
      </c>
      <c r="B815" s="384"/>
      <c r="C815" s="383" t="s">
        <v>1077</v>
      </c>
      <c r="D815" s="383" t="s">
        <v>57</v>
      </c>
      <c r="E815" s="521">
        <v>97</v>
      </c>
      <c r="F815" s="750">
        <v>24.48</v>
      </c>
      <c r="G815" s="615">
        <f t="shared" si="111"/>
        <v>2374.56</v>
      </c>
      <c r="H815" s="42"/>
      <c r="I815" s="616"/>
      <c r="J815" s="533"/>
      <c r="K815" s="12"/>
    </row>
    <row r="816" spans="1:11" hidden="1">
      <c r="A816" s="383" t="s">
        <v>80</v>
      </c>
      <c r="B816" s="384"/>
      <c r="C816" s="383" t="s">
        <v>81</v>
      </c>
      <c r="D816" s="383" t="s">
        <v>57</v>
      </c>
      <c r="E816" s="5">
        <v>40</v>
      </c>
      <c r="F816" s="750">
        <v>24.9</v>
      </c>
      <c r="G816" s="615">
        <f t="shared" si="111"/>
        <v>996</v>
      </c>
      <c r="H816" s="136"/>
      <c r="I816" s="136"/>
      <c r="J816" s="533"/>
      <c r="K816" s="12"/>
    </row>
    <row r="817" spans="1:11" ht="15">
      <c r="A817" s="138" t="s">
        <v>1078</v>
      </c>
      <c r="B817" s="161" t="s">
        <v>1079</v>
      </c>
      <c r="C817" s="161"/>
      <c r="D817" s="161"/>
      <c r="E817" s="161"/>
      <c r="F817" s="161"/>
      <c r="G817" s="161"/>
      <c r="H817" s="225"/>
      <c r="I817" s="42"/>
      <c r="J817" s="42"/>
      <c r="K817" s="318"/>
    </row>
    <row r="818" spans="1:11" ht="28.5" hidden="1">
      <c r="A818" s="619" t="s">
        <v>1080</v>
      </c>
      <c r="B818" s="166"/>
      <c r="C818" s="620" t="s">
        <v>1081</v>
      </c>
      <c r="D818" s="32" t="s">
        <v>62</v>
      </c>
      <c r="E818" s="5">
        <v>36</v>
      </c>
      <c r="F818" s="750">
        <v>85.05</v>
      </c>
      <c r="G818" s="532">
        <f>E818*F818</f>
        <v>3061.7999999999997</v>
      </c>
      <c r="H818" s="42"/>
      <c r="I818" s="136"/>
      <c r="J818" s="533"/>
      <c r="K818" s="12"/>
    </row>
    <row r="819" spans="1:11" hidden="1">
      <c r="A819" s="383" t="s">
        <v>1068</v>
      </c>
      <c r="B819" s="384"/>
      <c r="C819" s="383" t="s">
        <v>1069</v>
      </c>
      <c r="D819" s="383" t="s">
        <v>62</v>
      </c>
      <c r="E819" s="5">
        <v>36</v>
      </c>
      <c r="F819" s="750">
        <v>36.49</v>
      </c>
      <c r="G819" s="532">
        <f t="shared" ref="G819:G832" si="112">E819*F819</f>
        <v>1313.64</v>
      </c>
      <c r="H819" s="621"/>
      <c r="I819" s="136"/>
      <c r="J819" s="533"/>
      <c r="K819" s="12"/>
    </row>
    <row r="820" spans="1:11" ht="25.5" hidden="1">
      <c r="A820" s="383" t="s">
        <v>1062</v>
      </c>
      <c r="B820" s="384"/>
      <c r="C820" s="383" t="s">
        <v>1063</v>
      </c>
      <c r="D820" s="383" t="s">
        <v>62</v>
      </c>
      <c r="E820" s="5">
        <v>10</v>
      </c>
      <c r="F820" s="750">
        <v>910.73</v>
      </c>
      <c r="G820" s="532">
        <f t="shared" si="112"/>
        <v>9107.2999999999993</v>
      </c>
      <c r="H820" s="621"/>
      <c r="I820" s="136"/>
      <c r="J820" s="533"/>
      <c r="K820" s="12"/>
    </row>
    <row r="821" spans="1:11" ht="25.5" hidden="1">
      <c r="A821" s="383" t="s">
        <v>1082</v>
      </c>
      <c r="B821" s="384"/>
      <c r="C821" s="383" t="s">
        <v>1083</v>
      </c>
      <c r="D821" s="383" t="s">
        <v>62</v>
      </c>
      <c r="E821" s="5">
        <v>5</v>
      </c>
      <c r="F821" s="750">
        <v>1160.68</v>
      </c>
      <c r="G821" s="532">
        <f t="shared" si="112"/>
        <v>5803.4000000000005</v>
      </c>
      <c r="H821" s="23"/>
      <c r="I821" s="136"/>
      <c r="J821" s="533"/>
      <c r="K821" s="12"/>
    </row>
    <row r="822" spans="1:11" ht="25.5" hidden="1">
      <c r="A822" s="383" t="s">
        <v>1084</v>
      </c>
      <c r="B822" s="384"/>
      <c r="C822" s="383" t="s">
        <v>1085</v>
      </c>
      <c r="D822" s="383" t="s">
        <v>62</v>
      </c>
      <c r="E822" s="5">
        <v>5</v>
      </c>
      <c r="F822" s="750">
        <v>1307.1600000000001</v>
      </c>
      <c r="G822" s="532">
        <f t="shared" si="112"/>
        <v>6535.8</v>
      </c>
      <c r="H822" s="34"/>
      <c r="I822" s="136"/>
      <c r="J822" s="533"/>
      <c r="K822" s="12"/>
    </row>
    <row r="823" spans="1:11" ht="15" hidden="1">
      <c r="A823" s="383" t="s">
        <v>1086</v>
      </c>
      <c r="B823" s="384"/>
      <c r="C823" s="383" t="s">
        <v>1087</v>
      </c>
      <c r="D823" s="383" t="s">
        <v>62</v>
      </c>
      <c r="E823" s="5">
        <v>5</v>
      </c>
      <c r="F823" s="750">
        <v>67.3</v>
      </c>
      <c r="G823" s="532">
        <f t="shared" si="112"/>
        <v>336.5</v>
      </c>
      <c r="H823" s="23"/>
      <c r="I823" s="136"/>
      <c r="J823" s="533"/>
      <c r="K823" s="12"/>
    </row>
    <row r="824" spans="1:11" hidden="1">
      <c r="A824" s="383" t="s">
        <v>1088</v>
      </c>
      <c r="B824" s="384"/>
      <c r="C824" s="383" t="s">
        <v>1089</v>
      </c>
      <c r="D824" s="383" t="s">
        <v>62</v>
      </c>
      <c r="E824" s="598">
        <v>20</v>
      </c>
      <c r="F824" s="750">
        <v>134.99</v>
      </c>
      <c r="G824" s="532">
        <f t="shared" si="112"/>
        <v>2699.8</v>
      </c>
      <c r="H824" s="34"/>
      <c r="I824" s="136"/>
      <c r="J824" s="533"/>
      <c r="K824" s="12"/>
    </row>
    <row r="825" spans="1:11" hidden="1">
      <c r="A825" s="383" t="s">
        <v>831</v>
      </c>
      <c r="B825" s="384"/>
      <c r="C825" s="383" t="s">
        <v>832</v>
      </c>
      <c r="D825" s="383" t="s">
        <v>37</v>
      </c>
      <c r="E825" s="598">
        <v>2.4</v>
      </c>
      <c r="F825" s="750">
        <v>643.57000000000005</v>
      </c>
      <c r="G825" s="532">
        <f t="shared" si="112"/>
        <v>1544.568</v>
      </c>
      <c r="H825" s="621"/>
      <c r="I825" s="136"/>
      <c r="J825" s="533"/>
      <c r="K825" s="12"/>
    </row>
    <row r="826" spans="1:11" hidden="1">
      <c r="A826" s="383" t="s">
        <v>297</v>
      </c>
      <c r="B826" s="384"/>
      <c r="C826" s="383" t="s">
        <v>298</v>
      </c>
      <c r="D826" s="383" t="s">
        <v>23</v>
      </c>
      <c r="E826" s="5">
        <v>2.4</v>
      </c>
      <c r="F826" s="750">
        <v>5.1100000000000003</v>
      </c>
      <c r="G826" s="532">
        <f t="shared" si="112"/>
        <v>12.264000000000001</v>
      </c>
      <c r="H826" s="12"/>
      <c r="I826" s="136"/>
      <c r="J826" s="533"/>
      <c r="K826" s="12"/>
    </row>
    <row r="827" spans="1:11" hidden="1">
      <c r="A827" s="383" t="s">
        <v>613</v>
      </c>
      <c r="B827" s="384"/>
      <c r="C827" s="383" t="s">
        <v>614</v>
      </c>
      <c r="D827" s="383" t="s">
        <v>23</v>
      </c>
      <c r="E827" s="5">
        <v>2.4</v>
      </c>
      <c r="F827" s="750">
        <v>16.239999999999998</v>
      </c>
      <c r="G827" s="532">
        <f t="shared" si="112"/>
        <v>38.975999999999992</v>
      </c>
      <c r="H827" s="79"/>
      <c r="I827" s="136"/>
      <c r="J827" s="533"/>
      <c r="K827" s="12"/>
    </row>
    <row r="828" spans="1:11" hidden="1">
      <c r="A828" s="383" t="s">
        <v>1090</v>
      </c>
      <c r="B828" s="384"/>
      <c r="C828" s="383" t="s">
        <v>1091</v>
      </c>
      <c r="D828" s="383" t="s">
        <v>37</v>
      </c>
      <c r="E828" s="5">
        <v>2</v>
      </c>
      <c r="F828" s="750">
        <v>39.43</v>
      </c>
      <c r="G828" s="532">
        <f t="shared" si="112"/>
        <v>78.86</v>
      </c>
      <c r="H828" s="34"/>
      <c r="I828" s="136"/>
      <c r="J828" s="533"/>
      <c r="K828" s="12"/>
    </row>
    <row r="829" spans="1:11" ht="15" hidden="1">
      <c r="A829" s="383" t="s">
        <v>1092</v>
      </c>
      <c r="B829" s="384"/>
      <c r="C829" s="383" t="s">
        <v>1093</v>
      </c>
      <c r="D829" s="383" t="s">
        <v>37</v>
      </c>
      <c r="E829" s="5">
        <v>0.24</v>
      </c>
      <c r="F829" s="750">
        <v>6.78</v>
      </c>
      <c r="G829" s="532">
        <f t="shared" si="112"/>
        <v>1.6272</v>
      </c>
      <c r="H829" s="622"/>
      <c r="I829" s="136"/>
      <c r="J829" s="533"/>
      <c r="K829" s="12"/>
    </row>
    <row r="830" spans="1:11" ht="15" hidden="1">
      <c r="A830" s="383" t="s">
        <v>1094</v>
      </c>
      <c r="B830" s="384"/>
      <c r="C830" s="383" t="s">
        <v>1095</v>
      </c>
      <c r="D830" s="383" t="s">
        <v>31</v>
      </c>
      <c r="E830" s="5">
        <v>334</v>
      </c>
      <c r="F830" s="750">
        <v>13.49</v>
      </c>
      <c r="G830" s="532">
        <f t="shared" si="112"/>
        <v>4505.66</v>
      </c>
      <c r="H830" s="623"/>
      <c r="I830" s="136"/>
      <c r="J830" s="533"/>
      <c r="K830" s="12"/>
    </row>
    <row r="831" spans="1:11" ht="28.5" hidden="1">
      <c r="A831" s="383" t="s">
        <v>833</v>
      </c>
      <c r="B831" s="81"/>
      <c r="C831" s="135" t="s">
        <v>834</v>
      </c>
      <c r="D831" s="32" t="s">
        <v>37</v>
      </c>
      <c r="E831" s="5">
        <v>2</v>
      </c>
      <c r="F831" s="750">
        <v>229.95</v>
      </c>
      <c r="G831" s="532">
        <f t="shared" si="112"/>
        <v>459.9</v>
      </c>
      <c r="H831" s="621"/>
      <c r="I831" s="136"/>
      <c r="J831" s="533"/>
      <c r="K831" s="12"/>
    </row>
    <row r="832" spans="1:11" ht="25.5" hidden="1">
      <c r="A832" s="383" t="s">
        <v>1096</v>
      </c>
      <c r="B832" s="384"/>
      <c r="C832" s="383" t="s">
        <v>1097</v>
      </c>
      <c r="D832" s="383" t="s">
        <v>31</v>
      </c>
      <c r="E832" s="598">
        <v>1102</v>
      </c>
      <c r="F832" s="750">
        <v>4.9800000000000004</v>
      </c>
      <c r="G832" s="532">
        <f t="shared" si="112"/>
        <v>5487.96</v>
      </c>
      <c r="H832" s="624"/>
      <c r="I832" s="136"/>
      <c r="J832" s="533"/>
      <c r="K832" s="12"/>
    </row>
    <row r="833" spans="1:11" ht="15">
      <c r="A833" s="138" t="s">
        <v>1098</v>
      </c>
      <c r="B833" s="161" t="s">
        <v>1099</v>
      </c>
      <c r="C833" s="161"/>
      <c r="D833" s="161"/>
      <c r="E833" s="161"/>
      <c r="F833" s="161"/>
      <c r="G833" s="161"/>
      <c r="H833" s="225"/>
      <c r="I833" s="174"/>
      <c r="J833" s="174"/>
      <c r="K833" s="336"/>
    </row>
    <row r="834" spans="1:11" ht="15" hidden="1">
      <c r="A834" s="175" t="s">
        <v>1100</v>
      </c>
      <c r="B834" s="176"/>
      <c r="C834" s="175" t="s">
        <v>1101</v>
      </c>
      <c r="D834" s="32" t="s">
        <v>62</v>
      </c>
      <c r="E834" s="5">
        <v>27</v>
      </c>
      <c r="F834" s="750">
        <v>15.48</v>
      </c>
      <c r="G834" s="596">
        <f>E834*F834</f>
        <v>417.96000000000004</v>
      </c>
      <c r="H834" s="174"/>
      <c r="I834" s="23"/>
      <c r="J834" s="528"/>
      <c r="K834" s="12"/>
    </row>
    <row r="835" spans="1:11" hidden="1">
      <c r="A835" s="175" t="s">
        <v>1102</v>
      </c>
      <c r="B835" s="176"/>
      <c r="C835" s="175" t="s">
        <v>1103</v>
      </c>
      <c r="D835" s="32" t="s">
        <v>62</v>
      </c>
      <c r="E835" s="5">
        <v>24</v>
      </c>
      <c r="F835" s="750">
        <v>52.11</v>
      </c>
      <c r="G835" s="596">
        <f t="shared" ref="G835:G849" si="113">E835*F835</f>
        <v>1250.6399999999999</v>
      </c>
      <c r="H835" s="174"/>
      <c r="I835" s="34"/>
      <c r="J835" s="597"/>
      <c r="K835" s="12"/>
    </row>
    <row r="836" spans="1:11" ht="15" hidden="1">
      <c r="A836" s="175" t="s">
        <v>1104</v>
      </c>
      <c r="B836" s="176"/>
      <c r="C836" s="175" t="s">
        <v>1105</v>
      </c>
      <c r="D836" s="32" t="s">
        <v>62</v>
      </c>
      <c r="E836" s="5">
        <v>24</v>
      </c>
      <c r="F836" s="750">
        <v>16.53</v>
      </c>
      <c r="G836" s="596">
        <f t="shared" si="113"/>
        <v>396.72</v>
      </c>
      <c r="H836" s="174"/>
      <c r="I836" s="23"/>
      <c r="J836" s="528"/>
      <c r="K836" s="12"/>
    </row>
    <row r="837" spans="1:11" ht="28.5" hidden="1">
      <c r="A837" s="175" t="s">
        <v>1106</v>
      </c>
      <c r="B837" s="176"/>
      <c r="C837" s="175" t="s">
        <v>1107</v>
      </c>
      <c r="D837" s="32" t="s">
        <v>62</v>
      </c>
      <c r="E837" s="5">
        <v>24</v>
      </c>
      <c r="F837" s="750">
        <v>19.84</v>
      </c>
      <c r="G837" s="596">
        <f t="shared" si="113"/>
        <v>476.15999999999997</v>
      </c>
      <c r="H837" s="174"/>
      <c r="I837" s="34"/>
      <c r="J837" s="597"/>
      <c r="K837" s="12"/>
    </row>
    <row r="838" spans="1:11" hidden="1">
      <c r="A838" s="175" t="s">
        <v>1108</v>
      </c>
      <c r="B838" s="176"/>
      <c r="C838" s="175" t="s">
        <v>1109</v>
      </c>
      <c r="D838" s="32" t="s">
        <v>62</v>
      </c>
      <c r="E838" s="5">
        <v>24</v>
      </c>
      <c r="F838" s="750">
        <v>7.39</v>
      </c>
      <c r="G838" s="596">
        <f t="shared" si="113"/>
        <v>177.35999999999999</v>
      </c>
      <c r="H838" s="174"/>
      <c r="I838" s="621"/>
      <c r="J838" s="625"/>
      <c r="K838" s="12"/>
    </row>
    <row r="839" spans="1:11" hidden="1">
      <c r="A839" s="626" t="s">
        <v>859</v>
      </c>
      <c r="B839" s="176"/>
      <c r="C839" s="175" t="s">
        <v>860</v>
      </c>
      <c r="D839" s="32" t="s">
        <v>62</v>
      </c>
      <c r="E839" s="5">
        <v>24</v>
      </c>
      <c r="F839" s="750">
        <v>88.8</v>
      </c>
      <c r="G839" s="596">
        <f t="shared" si="113"/>
        <v>2131.1999999999998</v>
      </c>
      <c r="H839" s="174"/>
      <c r="I839" s="12"/>
      <c r="J839" s="600"/>
      <c r="K839" s="12"/>
    </row>
    <row r="840" spans="1:11" ht="28.5" hidden="1">
      <c r="A840" s="626" t="s">
        <v>1110</v>
      </c>
      <c r="B840" s="176"/>
      <c r="C840" s="175" t="s">
        <v>1111</v>
      </c>
      <c r="D840" s="32" t="s">
        <v>31</v>
      </c>
      <c r="E840" s="5">
        <v>493</v>
      </c>
      <c r="F840" s="750">
        <v>31.93</v>
      </c>
      <c r="G840" s="596">
        <f t="shared" si="113"/>
        <v>15741.49</v>
      </c>
      <c r="H840" s="174"/>
      <c r="I840" s="79"/>
      <c r="J840" s="627"/>
      <c r="K840" s="12"/>
    </row>
    <row r="841" spans="1:11" ht="28.5" hidden="1">
      <c r="A841" s="626" t="s">
        <v>870</v>
      </c>
      <c r="B841" s="176"/>
      <c r="C841" s="175" t="s">
        <v>871</v>
      </c>
      <c r="D841" s="32" t="s">
        <v>62</v>
      </c>
      <c r="E841" s="5">
        <v>1</v>
      </c>
      <c r="F841" s="750">
        <v>418.37</v>
      </c>
      <c r="G841" s="596">
        <f t="shared" si="113"/>
        <v>418.37</v>
      </c>
      <c r="H841" s="174"/>
      <c r="I841" s="34"/>
      <c r="J841" s="597"/>
      <c r="K841" s="12"/>
    </row>
    <row r="842" spans="1:11" ht="15" hidden="1">
      <c r="A842" s="626" t="s">
        <v>1112</v>
      </c>
      <c r="B842" s="176"/>
      <c r="C842" s="175" t="s">
        <v>1113</v>
      </c>
      <c r="D842" s="32" t="s">
        <v>62</v>
      </c>
      <c r="E842" s="5">
        <v>23</v>
      </c>
      <c r="F842" s="750">
        <v>15.36</v>
      </c>
      <c r="G842" s="596">
        <f t="shared" si="113"/>
        <v>353.28</v>
      </c>
      <c r="H842" s="174"/>
      <c r="I842" s="622"/>
      <c r="J842" s="628"/>
      <c r="K842" s="12"/>
    </row>
    <row r="843" spans="1:11" ht="28.5" hidden="1">
      <c r="A843" s="626" t="s">
        <v>1114</v>
      </c>
      <c r="B843" s="176"/>
      <c r="C843" s="175" t="s">
        <v>1115</v>
      </c>
      <c r="D843" s="32" t="s">
        <v>62</v>
      </c>
      <c r="E843" s="5">
        <v>10</v>
      </c>
      <c r="F843" s="750">
        <v>30.86</v>
      </c>
      <c r="G843" s="596">
        <f t="shared" si="113"/>
        <v>308.60000000000002</v>
      </c>
      <c r="H843" s="174"/>
      <c r="I843" s="623"/>
      <c r="J843" s="629"/>
      <c r="K843" s="12"/>
    </row>
    <row r="844" spans="1:11" ht="28.5" hidden="1">
      <c r="A844" s="626" t="s">
        <v>1116</v>
      </c>
      <c r="B844" s="176"/>
      <c r="C844" s="175" t="s">
        <v>1117</v>
      </c>
      <c r="D844" s="32" t="s">
        <v>62</v>
      </c>
      <c r="E844" s="5">
        <v>10</v>
      </c>
      <c r="F844" s="750">
        <v>38.229999999999997</v>
      </c>
      <c r="G844" s="596">
        <f t="shared" si="113"/>
        <v>382.29999999999995</v>
      </c>
      <c r="H844" s="174"/>
      <c r="I844" s="621"/>
      <c r="J844" s="625"/>
      <c r="K844" s="12"/>
    </row>
    <row r="845" spans="1:11" hidden="1">
      <c r="A845" s="626" t="s">
        <v>874</v>
      </c>
      <c r="B845" s="176"/>
      <c r="C845" s="175" t="s">
        <v>875</v>
      </c>
      <c r="D845" s="32" t="s">
        <v>31</v>
      </c>
      <c r="E845" s="5">
        <v>396</v>
      </c>
      <c r="F845" s="750">
        <v>28.91</v>
      </c>
      <c r="G845" s="596">
        <f t="shared" si="113"/>
        <v>11448.36</v>
      </c>
      <c r="H845" s="174"/>
      <c r="I845" s="624"/>
      <c r="J845" s="630"/>
      <c r="K845" s="12"/>
    </row>
    <row r="846" spans="1:11" ht="15" hidden="1">
      <c r="A846" s="626" t="s">
        <v>1118</v>
      </c>
      <c r="B846" s="176"/>
      <c r="C846" s="175" t="s">
        <v>1119</v>
      </c>
      <c r="D846" s="32" t="s">
        <v>31</v>
      </c>
      <c r="E846" s="5">
        <v>80</v>
      </c>
      <c r="F846" s="750">
        <v>18.64</v>
      </c>
      <c r="G846" s="596">
        <f t="shared" si="113"/>
        <v>1491.2</v>
      </c>
      <c r="H846" s="174"/>
      <c r="I846" s="631"/>
      <c r="J846" s="632"/>
      <c r="K846" s="12"/>
    </row>
    <row r="847" spans="1:11" ht="15" hidden="1">
      <c r="A847" s="626" t="s">
        <v>1120</v>
      </c>
      <c r="B847" s="176"/>
      <c r="C847" s="175" t="s">
        <v>1121</v>
      </c>
      <c r="D847" s="32" t="s">
        <v>31</v>
      </c>
      <c r="E847" s="5">
        <v>60</v>
      </c>
      <c r="F847" s="750">
        <v>28.9</v>
      </c>
      <c r="G847" s="596">
        <f t="shared" si="113"/>
        <v>1734</v>
      </c>
      <c r="H847" s="174"/>
      <c r="I847" s="633"/>
      <c r="J847" s="634"/>
      <c r="K847" s="12"/>
    </row>
    <row r="848" spans="1:11" ht="28.5" hidden="1">
      <c r="A848" s="626" t="s">
        <v>1122</v>
      </c>
      <c r="B848" s="176"/>
      <c r="C848" s="175" t="s">
        <v>1123</v>
      </c>
      <c r="D848" s="32" t="s">
        <v>62</v>
      </c>
      <c r="E848" s="5">
        <v>23</v>
      </c>
      <c r="F848" s="750">
        <v>33.67</v>
      </c>
      <c r="G848" s="596">
        <f t="shared" si="113"/>
        <v>774.41000000000008</v>
      </c>
      <c r="H848" s="174"/>
      <c r="I848" s="635"/>
      <c r="J848" s="636"/>
      <c r="K848" s="12"/>
    </row>
    <row r="849" spans="1:13" ht="28.5" hidden="1">
      <c r="A849" s="626" t="s">
        <v>1124</v>
      </c>
      <c r="B849" s="176"/>
      <c r="C849" s="175" t="s">
        <v>1125</v>
      </c>
      <c r="D849" s="32" t="s">
        <v>62</v>
      </c>
      <c r="E849" s="5">
        <v>23</v>
      </c>
      <c r="F849" s="750">
        <v>42.2</v>
      </c>
      <c r="G849" s="596">
        <f t="shared" si="113"/>
        <v>970.6</v>
      </c>
      <c r="H849" s="174"/>
      <c r="I849" s="637"/>
      <c r="J849" s="638"/>
      <c r="K849" s="12"/>
    </row>
    <row r="850" spans="1:13" ht="15">
      <c r="A850" s="138" t="s">
        <v>1126</v>
      </c>
      <c r="B850" s="38" t="s">
        <v>1127</v>
      </c>
      <c r="C850" s="161"/>
      <c r="D850" s="161"/>
      <c r="E850" s="161"/>
      <c r="F850" s="161"/>
      <c r="G850" s="161"/>
      <c r="H850" s="225"/>
      <c r="I850" s="174"/>
      <c r="J850" s="174"/>
      <c r="K850" s="336"/>
    </row>
    <row r="851" spans="1:13" hidden="1">
      <c r="A851" s="639" t="s">
        <v>1128</v>
      </c>
      <c r="B851" s="640"/>
      <c r="C851" s="641" t="s">
        <v>1129</v>
      </c>
      <c r="D851" s="642" t="s">
        <v>62</v>
      </c>
      <c r="E851" s="531">
        <v>1</v>
      </c>
      <c r="F851" s="750">
        <v>1131.8699999999999</v>
      </c>
      <c r="G851" s="532">
        <f>E851*F851</f>
        <v>1131.8699999999999</v>
      </c>
      <c r="H851" s="42"/>
      <c r="I851" s="42"/>
      <c r="J851" s="533"/>
      <c r="K851" s="12"/>
    </row>
    <row r="852" spans="1:13" ht="28.5" hidden="1">
      <c r="A852" s="643" t="s">
        <v>1130</v>
      </c>
      <c r="B852" s="644"/>
      <c r="C852" s="645" t="s">
        <v>1131</v>
      </c>
      <c r="D852" s="646" t="s">
        <v>62</v>
      </c>
      <c r="E852" s="531">
        <v>1</v>
      </c>
      <c r="F852" s="750">
        <v>308.20999999999998</v>
      </c>
      <c r="G852" s="532">
        <f t="shared" ref="G852:G861" si="114">E852*F852</f>
        <v>308.20999999999998</v>
      </c>
      <c r="H852" s="42"/>
      <c r="I852" s="42"/>
      <c r="J852" s="533"/>
      <c r="K852" s="12"/>
    </row>
    <row r="853" spans="1:13" hidden="1">
      <c r="A853" s="647" t="s">
        <v>1132</v>
      </c>
      <c r="B853" s="648"/>
      <c r="C853" s="649" t="s">
        <v>1133</v>
      </c>
      <c r="D853" s="650" t="s">
        <v>31</v>
      </c>
      <c r="E853" s="531">
        <v>5</v>
      </c>
      <c r="F853" s="750">
        <v>36.159999999999997</v>
      </c>
      <c r="G853" s="532">
        <f t="shared" si="114"/>
        <v>180.79999999999998</v>
      </c>
      <c r="H853" s="42"/>
      <c r="I853" s="42"/>
      <c r="J853" s="533"/>
      <c r="K853" s="12"/>
      <c r="L853" s="12">
        <v>5</v>
      </c>
      <c r="M853" s="12">
        <f>K853*L853</f>
        <v>0</v>
      </c>
    </row>
    <row r="854" spans="1:13" hidden="1">
      <c r="A854" s="651" t="s">
        <v>1134</v>
      </c>
      <c r="B854" s="652"/>
      <c r="C854" s="653" t="s">
        <v>1135</v>
      </c>
      <c r="D854" s="654" t="s">
        <v>31</v>
      </c>
      <c r="E854" s="655">
        <v>3</v>
      </c>
      <c r="F854" s="750">
        <v>23.88</v>
      </c>
      <c r="G854" s="532">
        <f t="shared" si="114"/>
        <v>71.64</v>
      </c>
      <c r="H854" s="42"/>
      <c r="I854" s="42"/>
      <c r="J854" s="533"/>
      <c r="K854" s="12"/>
    </row>
    <row r="855" spans="1:13" ht="28.5" hidden="1">
      <c r="A855" s="656" t="s">
        <v>1003</v>
      </c>
      <c r="B855" s="657"/>
      <c r="C855" s="658" t="s">
        <v>1004</v>
      </c>
      <c r="D855" s="659" t="s">
        <v>62</v>
      </c>
      <c r="E855" s="531">
        <v>1</v>
      </c>
      <c r="F855" s="750">
        <v>1155.31</v>
      </c>
      <c r="G855" s="532">
        <f t="shared" si="114"/>
        <v>1155.31</v>
      </c>
      <c r="H855" s="42"/>
      <c r="I855" s="42"/>
      <c r="J855" s="533"/>
      <c r="K855" s="12"/>
    </row>
    <row r="856" spans="1:13" ht="28.5" hidden="1">
      <c r="A856" s="660" t="s">
        <v>953</v>
      </c>
      <c r="B856" s="661"/>
      <c r="C856" s="662" t="s">
        <v>954</v>
      </c>
      <c r="D856" s="663" t="s">
        <v>31</v>
      </c>
      <c r="E856" s="531">
        <v>540</v>
      </c>
      <c r="F856" s="750">
        <v>10.82</v>
      </c>
      <c r="G856" s="532">
        <f t="shared" si="114"/>
        <v>5842.8</v>
      </c>
      <c r="H856" s="42"/>
      <c r="I856" s="42"/>
      <c r="J856" s="533"/>
      <c r="K856" s="12"/>
    </row>
    <row r="857" spans="1:13" ht="28.5" hidden="1">
      <c r="A857" s="664" t="s">
        <v>957</v>
      </c>
      <c r="B857" s="665"/>
      <c r="C857" s="666" t="s">
        <v>958</v>
      </c>
      <c r="D857" s="667" t="s">
        <v>31</v>
      </c>
      <c r="E857" s="531">
        <v>24</v>
      </c>
      <c r="F857" s="750">
        <v>30.41</v>
      </c>
      <c r="G857" s="532">
        <f t="shared" si="114"/>
        <v>729.84</v>
      </c>
      <c r="H857" s="42"/>
      <c r="I857" s="42"/>
      <c r="J857" s="533"/>
      <c r="K857" s="12"/>
    </row>
    <row r="858" spans="1:13" hidden="1">
      <c r="A858" s="668" t="s">
        <v>961</v>
      </c>
      <c r="B858" s="669"/>
      <c r="C858" s="670" t="s">
        <v>962</v>
      </c>
      <c r="D858" s="671" t="s">
        <v>62</v>
      </c>
      <c r="E858" s="531">
        <v>6</v>
      </c>
      <c r="F858" s="750">
        <v>9.93</v>
      </c>
      <c r="G858" s="532">
        <f t="shared" si="114"/>
        <v>59.58</v>
      </c>
      <c r="H858" s="42"/>
      <c r="I858" s="42"/>
      <c r="J858" s="533"/>
      <c r="K858" s="12"/>
    </row>
    <row r="859" spans="1:13" hidden="1">
      <c r="A859" s="672" t="s">
        <v>965</v>
      </c>
      <c r="B859" s="673"/>
      <c r="C859" s="674" t="s">
        <v>966</v>
      </c>
      <c r="D859" s="675" t="s">
        <v>62</v>
      </c>
      <c r="E859" s="531">
        <v>8</v>
      </c>
      <c r="F859" s="750">
        <v>11.81</v>
      </c>
      <c r="G859" s="532">
        <f t="shared" si="114"/>
        <v>94.48</v>
      </c>
      <c r="H859" s="42"/>
      <c r="I859" s="42"/>
      <c r="J859" s="533"/>
      <c r="K859" s="12"/>
    </row>
    <row r="860" spans="1:13" hidden="1">
      <c r="A860" s="676" t="s">
        <v>859</v>
      </c>
      <c r="B860" s="677"/>
      <c r="C860" s="678" t="s">
        <v>860</v>
      </c>
      <c r="D860" s="679" t="s">
        <v>62</v>
      </c>
      <c r="E860" s="531">
        <v>1</v>
      </c>
      <c r="F860" s="750">
        <v>95.04</v>
      </c>
      <c r="G860" s="532">
        <f t="shared" si="114"/>
        <v>95.04</v>
      </c>
      <c r="H860" s="42"/>
      <c r="I860" s="42"/>
      <c r="J860" s="533"/>
      <c r="K860" s="12"/>
    </row>
    <row r="861" spans="1:13" hidden="1">
      <c r="A861" s="558" t="s">
        <v>1136</v>
      </c>
      <c r="B861" s="725"/>
      <c r="C861" s="386" t="s">
        <v>1137</v>
      </c>
      <c r="D861" s="740" t="s">
        <v>62</v>
      </c>
      <c r="E861" s="347">
        <v>12</v>
      </c>
      <c r="F861" s="741">
        <v>33.22</v>
      </c>
      <c r="G861" s="728">
        <f t="shared" si="114"/>
        <v>398.64</v>
      </c>
      <c r="H861" s="42"/>
      <c r="I861" s="42"/>
      <c r="J861" s="533"/>
      <c r="K861" s="12"/>
    </row>
    <row r="862" spans="1:13" hidden="1">
      <c r="A862" s="401" t="s">
        <v>73</v>
      </c>
      <c r="B862" s="81"/>
      <c r="C862" s="30" t="s">
        <v>74</v>
      </c>
      <c r="D862" s="32" t="s">
        <v>31</v>
      </c>
      <c r="E862" s="680">
        <v>61</v>
      </c>
      <c r="F862" s="750">
        <v>29.67</v>
      </c>
      <c r="G862" s="132">
        <f>E862*F862</f>
        <v>1809.8700000000001</v>
      </c>
      <c r="H862" s="137"/>
      <c r="I862" s="137"/>
      <c r="J862" s="410"/>
      <c r="K862" s="12"/>
    </row>
    <row r="863" spans="1:13" hidden="1">
      <c r="A863" s="407" t="s">
        <v>1138</v>
      </c>
      <c r="B863" s="81"/>
      <c r="C863" s="30" t="s">
        <v>1139</v>
      </c>
      <c r="D863" s="32" t="s">
        <v>31</v>
      </c>
      <c r="E863" s="680">
        <v>12</v>
      </c>
      <c r="F863" s="750">
        <v>35.03</v>
      </c>
      <c r="G863" s="132">
        <f t="shared" ref="G863:G885" si="115">E863*F863</f>
        <v>420.36</v>
      </c>
      <c r="H863" s="137"/>
      <c r="I863" s="137"/>
      <c r="J863" s="410"/>
      <c r="K863" s="12"/>
    </row>
    <row r="864" spans="1:13" hidden="1">
      <c r="A864" s="407" t="s">
        <v>1140</v>
      </c>
      <c r="B864" s="81"/>
      <c r="C864" s="30" t="s">
        <v>1141</v>
      </c>
      <c r="D864" s="32" t="s">
        <v>31</v>
      </c>
      <c r="E864" s="680">
        <v>11</v>
      </c>
      <c r="F864" s="750">
        <v>36.479999999999997</v>
      </c>
      <c r="G864" s="132">
        <f t="shared" si="115"/>
        <v>401.28</v>
      </c>
      <c r="H864" s="137"/>
      <c r="I864" s="137"/>
      <c r="J864" s="410"/>
      <c r="K864" s="12"/>
    </row>
    <row r="865" spans="1:11" hidden="1">
      <c r="A865" s="407" t="s">
        <v>1142</v>
      </c>
      <c r="B865" s="81"/>
      <c r="C865" s="30" t="s">
        <v>1143</v>
      </c>
      <c r="D865" s="32" t="s">
        <v>31</v>
      </c>
      <c r="E865" s="680">
        <v>11</v>
      </c>
      <c r="F865" s="750">
        <v>55.99</v>
      </c>
      <c r="G865" s="132">
        <f t="shared" si="115"/>
        <v>615.89</v>
      </c>
      <c r="H865" s="137"/>
      <c r="I865" s="137"/>
      <c r="J865" s="410"/>
      <c r="K865" s="12"/>
    </row>
    <row r="866" spans="1:11" ht="16.5" hidden="1" customHeight="1">
      <c r="A866" s="407" t="s">
        <v>1144</v>
      </c>
      <c r="B866" s="81"/>
      <c r="C866" s="30" t="s">
        <v>1145</v>
      </c>
      <c r="D866" s="32" t="s">
        <v>31</v>
      </c>
      <c r="E866" s="680">
        <v>11</v>
      </c>
      <c r="F866" s="750">
        <v>65.02</v>
      </c>
      <c r="G866" s="132">
        <f t="shared" si="115"/>
        <v>715.21999999999991</v>
      </c>
      <c r="H866" s="137"/>
      <c r="I866" s="137"/>
      <c r="J866" s="410"/>
      <c r="K866" s="12"/>
    </row>
    <row r="867" spans="1:11" hidden="1">
      <c r="A867" s="407" t="s">
        <v>1146</v>
      </c>
      <c r="B867" s="81"/>
      <c r="C867" s="30" t="s">
        <v>1147</v>
      </c>
      <c r="D867" s="32" t="s">
        <v>31</v>
      </c>
      <c r="E867" s="680">
        <v>11</v>
      </c>
      <c r="F867" s="750">
        <v>118.84</v>
      </c>
      <c r="G867" s="132">
        <f t="shared" si="115"/>
        <v>1307.24</v>
      </c>
      <c r="H867" s="137"/>
      <c r="I867" s="137"/>
      <c r="J867" s="410"/>
      <c r="K867" s="12"/>
    </row>
    <row r="868" spans="1:11" ht="28.5" hidden="1">
      <c r="A868" s="407" t="s">
        <v>839</v>
      </c>
      <c r="B868" s="81"/>
      <c r="C868" s="30" t="s">
        <v>840</v>
      </c>
      <c r="D868" s="32" t="s">
        <v>31</v>
      </c>
      <c r="E868" s="680">
        <v>175</v>
      </c>
      <c r="F868" s="750">
        <v>6.97</v>
      </c>
      <c r="G868" s="132">
        <f t="shared" si="115"/>
        <v>1219.75</v>
      </c>
      <c r="H868" s="137"/>
      <c r="I868" s="137"/>
      <c r="J868" s="410"/>
      <c r="K868" s="12"/>
    </row>
    <row r="869" spans="1:11" hidden="1">
      <c r="A869" s="407" t="s">
        <v>1070</v>
      </c>
      <c r="B869" s="81"/>
      <c r="C869" s="30" t="s">
        <v>1071</v>
      </c>
      <c r="D869" s="32" t="s">
        <v>31</v>
      </c>
      <c r="E869" s="680">
        <v>65</v>
      </c>
      <c r="F869" s="750">
        <v>29.6</v>
      </c>
      <c r="G869" s="132">
        <f t="shared" si="115"/>
        <v>1924</v>
      </c>
      <c r="H869" s="137"/>
      <c r="I869" s="137"/>
      <c r="J869" s="410"/>
      <c r="K869" s="12"/>
    </row>
    <row r="870" spans="1:11" hidden="1">
      <c r="A870" s="407" t="s">
        <v>1148</v>
      </c>
      <c r="B870" s="81"/>
      <c r="C870" s="30" t="s">
        <v>1149</v>
      </c>
      <c r="D870" s="32" t="s">
        <v>31</v>
      </c>
      <c r="E870" s="680">
        <v>44</v>
      </c>
      <c r="F870" s="750">
        <v>65.069999999999993</v>
      </c>
      <c r="G870" s="132">
        <f t="shared" si="115"/>
        <v>2863.08</v>
      </c>
      <c r="H870" s="137"/>
      <c r="I870" s="137"/>
      <c r="J870" s="410"/>
      <c r="K870" s="12"/>
    </row>
    <row r="871" spans="1:11" hidden="1">
      <c r="A871" s="407" t="s">
        <v>1150</v>
      </c>
      <c r="B871" s="81"/>
      <c r="C871" s="30" t="s">
        <v>1151</v>
      </c>
      <c r="D871" s="32" t="s">
        <v>31</v>
      </c>
      <c r="E871" s="680">
        <v>44</v>
      </c>
      <c r="F871" s="750">
        <v>32.46</v>
      </c>
      <c r="G871" s="132">
        <f t="shared" si="115"/>
        <v>1428.24</v>
      </c>
      <c r="H871" s="137"/>
      <c r="I871" s="137"/>
      <c r="J871" s="410"/>
      <c r="K871" s="12"/>
    </row>
    <row r="872" spans="1:11" hidden="1">
      <c r="A872" s="407" t="s">
        <v>1152</v>
      </c>
      <c r="B872" s="81"/>
      <c r="C872" s="30" t="s">
        <v>1153</v>
      </c>
      <c r="D872" s="32" t="s">
        <v>62</v>
      </c>
      <c r="E872" s="680">
        <v>16</v>
      </c>
      <c r="F872" s="750">
        <v>17.43</v>
      </c>
      <c r="G872" s="132">
        <f t="shared" si="115"/>
        <v>278.88</v>
      </c>
      <c r="H872" s="137"/>
      <c r="I872" s="137"/>
      <c r="J872" s="410"/>
      <c r="K872" s="12"/>
    </row>
    <row r="873" spans="1:11" hidden="1">
      <c r="A873" s="407" t="s">
        <v>75</v>
      </c>
      <c r="B873" s="81"/>
      <c r="C873" s="30" t="s">
        <v>76</v>
      </c>
      <c r="D873" s="32" t="s">
        <v>57</v>
      </c>
      <c r="E873" s="680">
        <v>47</v>
      </c>
      <c r="F873" s="750">
        <v>30.96</v>
      </c>
      <c r="G873" s="132">
        <f t="shared" si="115"/>
        <v>1455.1200000000001</v>
      </c>
      <c r="H873" s="137"/>
      <c r="I873" s="137"/>
      <c r="J873" s="410"/>
      <c r="K873" s="12"/>
    </row>
    <row r="874" spans="1:11" hidden="1">
      <c r="A874" s="407" t="s">
        <v>1154</v>
      </c>
      <c r="B874" s="81"/>
      <c r="C874" s="30" t="s">
        <v>1155</v>
      </c>
      <c r="D874" s="32" t="s">
        <v>57</v>
      </c>
      <c r="E874" s="680">
        <v>6</v>
      </c>
      <c r="F874" s="750">
        <v>35.090000000000003</v>
      </c>
      <c r="G874" s="132">
        <f t="shared" si="115"/>
        <v>210.54000000000002</v>
      </c>
      <c r="H874" s="137"/>
      <c r="I874" s="137"/>
      <c r="J874" s="410"/>
      <c r="K874" s="12"/>
    </row>
    <row r="875" spans="1:11" hidden="1">
      <c r="A875" s="407" t="s">
        <v>1156</v>
      </c>
      <c r="B875" s="81"/>
      <c r="C875" s="30" t="s">
        <v>1157</v>
      </c>
      <c r="D875" s="32" t="s">
        <v>57</v>
      </c>
      <c r="E875" s="680">
        <v>2</v>
      </c>
      <c r="F875" s="750">
        <v>43.97</v>
      </c>
      <c r="G875" s="132">
        <f t="shared" si="115"/>
        <v>87.94</v>
      </c>
      <c r="H875" s="137"/>
      <c r="I875" s="137"/>
      <c r="J875" s="410"/>
      <c r="K875" s="12"/>
    </row>
    <row r="876" spans="1:11" hidden="1">
      <c r="A876" s="407" t="s">
        <v>106</v>
      </c>
      <c r="B876" s="81"/>
      <c r="C876" s="30" t="s">
        <v>107</v>
      </c>
      <c r="D876" s="32" t="s">
        <v>57</v>
      </c>
      <c r="E876" s="680">
        <v>1</v>
      </c>
      <c r="F876" s="750">
        <v>45.36</v>
      </c>
      <c r="G876" s="132">
        <f t="shared" si="115"/>
        <v>45.36</v>
      </c>
      <c r="H876" s="137"/>
      <c r="I876" s="137"/>
      <c r="J876" s="410"/>
      <c r="K876" s="12"/>
    </row>
    <row r="877" spans="1:11" hidden="1">
      <c r="A877" s="407" t="s">
        <v>1158</v>
      </c>
      <c r="B877" s="81"/>
      <c r="C877" s="30" t="s">
        <v>1159</v>
      </c>
      <c r="D877" s="32" t="s">
        <v>57</v>
      </c>
      <c r="E877" s="680">
        <v>1</v>
      </c>
      <c r="F877" s="750">
        <v>175.66</v>
      </c>
      <c r="G877" s="132">
        <f t="shared" si="115"/>
        <v>175.66</v>
      </c>
      <c r="H877" s="137"/>
      <c r="I877" s="137"/>
      <c r="J877" s="410"/>
      <c r="K877" s="12"/>
    </row>
    <row r="878" spans="1:11" hidden="1">
      <c r="A878" s="407" t="s">
        <v>89</v>
      </c>
      <c r="B878" s="81"/>
      <c r="C878" s="30" t="s">
        <v>90</v>
      </c>
      <c r="D878" s="32" t="s">
        <v>57</v>
      </c>
      <c r="E878" s="680">
        <v>7</v>
      </c>
      <c r="F878" s="750">
        <v>38.76</v>
      </c>
      <c r="G878" s="132">
        <f t="shared" si="115"/>
        <v>271.32</v>
      </c>
      <c r="H878" s="137"/>
      <c r="I878" s="137"/>
      <c r="J878" s="410"/>
      <c r="K878" s="12"/>
    </row>
    <row r="879" spans="1:11" hidden="1">
      <c r="A879" s="407" t="s">
        <v>77</v>
      </c>
      <c r="B879" s="81"/>
      <c r="C879" s="30" t="s">
        <v>78</v>
      </c>
      <c r="D879" s="32" t="s">
        <v>57</v>
      </c>
      <c r="E879" s="680">
        <v>3</v>
      </c>
      <c r="F879" s="750">
        <v>21.68</v>
      </c>
      <c r="G879" s="132">
        <f t="shared" si="115"/>
        <v>65.039999999999992</v>
      </c>
      <c r="H879" s="137"/>
      <c r="I879" s="137"/>
      <c r="J879" s="410"/>
      <c r="K879" s="12"/>
    </row>
    <row r="880" spans="1:11" hidden="1">
      <c r="A880" s="407" t="s">
        <v>80</v>
      </c>
      <c r="B880" s="81"/>
      <c r="C880" s="30" t="s">
        <v>81</v>
      </c>
      <c r="D880" s="32" t="s">
        <v>57</v>
      </c>
      <c r="E880" s="680">
        <v>14</v>
      </c>
      <c r="F880" s="750">
        <v>26.51</v>
      </c>
      <c r="G880" s="132">
        <f t="shared" si="115"/>
        <v>371.14000000000004</v>
      </c>
      <c r="H880" s="137"/>
      <c r="I880" s="137"/>
      <c r="J880" s="410"/>
      <c r="K880" s="12"/>
    </row>
    <row r="881" spans="1:11" ht="28.5" hidden="1">
      <c r="A881" s="407" t="s">
        <v>1050</v>
      </c>
      <c r="B881" s="81"/>
      <c r="C881" s="30" t="s">
        <v>1051</v>
      </c>
      <c r="D881" s="32" t="s">
        <v>31</v>
      </c>
      <c r="E881" s="680">
        <v>1225</v>
      </c>
      <c r="F881" s="750">
        <v>4.42</v>
      </c>
      <c r="G881" s="132">
        <f t="shared" si="115"/>
        <v>5414.5</v>
      </c>
      <c r="H881" s="137"/>
      <c r="I881" s="137"/>
      <c r="J881" s="410"/>
      <c r="K881" s="12"/>
    </row>
    <row r="882" spans="1:11" ht="28.5" hidden="1">
      <c r="A882" s="407" t="s">
        <v>1096</v>
      </c>
      <c r="B882" s="81"/>
      <c r="C882" s="30" t="s">
        <v>1097</v>
      </c>
      <c r="D882" s="32" t="s">
        <v>31</v>
      </c>
      <c r="E882" s="680">
        <v>40</v>
      </c>
      <c r="F882" s="750">
        <v>5.65</v>
      </c>
      <c r="G882" s="132">
        <f t="shared" si="115"/>
        <v>226</v>
      </c>
      <c r="H882" s="137"/>
      <c r="I882" s="137"/>
      <c r="J882" s="410"/>
      <c r="K882" s="12"/>
    </row>
    <row r="883" spans="1:11" ht="28.5" hidden="1">
      <c r="A883" s="407" t="s">
        <v>1160</v>
      </c>
      <c r="B883" s="81"/>
      <c r="C883" s="30" t="s">
        <v>1161</v>
      </c>
      <c r="D883" s="32" t="s">
        <v>31</v>
      </c>
      <c r="E883" s="680">
        <v>80</v>
      </c>
      <c r="F883" s="750">
        <v>7.44</v>
      </c>
      <c r="G883" s="132">
        <f t="shared" si="115"/>
        <v>595.20000000000005</v>
      </c>
      <c r="H883" s="137"/>
      <c r="I883" s="137"/>
      <c r="J883" s="410"/>
      <c r="K883" s="12"/>
    </row>
    <row r="884" spans="1:11" ht="28.5" hidden="1">
      <c r="A884" s="407" t="s">
        <v>1162</v>
      </c>
      <c r="B884" s="81"/>
      <c r="C884" s="30" t="s">
        <v>1163</v>
      </c>
      <c r="D884" s="32" t="s">
        <v>31</v>
      </c>
      <c r="E884" s="680">
        <v>72</v>
      </c>
      <c r="F884" s="750">
        <v>10.35</v>
      </c>
      <c r="G884" s="132">
        <f t="shared" si="115"/>
        <v>745.19999999999993</v>
      </c>
      <c r="H884" s="681"/>
      <c r="I884" s="137"/>
      <c r="J884" s="410"/>
      <c r="K884" s="12"/>
    </row>
    <row r="885" spans="1:11" ht="28.5" hidden="1">
      <c r="A885" s="407" t="s">
        <v>1164</v>
      </c>
      <c r="B885" s="81"/>
      <c r="C885" s="30" t="s">
        <v>1165</v>
      </c>
      <c r="D885" s="32" t="s">
        <v>31</v>
      </c>
      <c r="E885" s="680">
        <v>90</v>
      </c>
      <c r="F885" s="750">
        <v>8.51</v>
      </c>
      <c r="G885" s="132">
        <f t="shared" si="115"/>
        <v>765.9</v>
      </c>
      <c r="H885" s="137"/>
      <c r="I885" s="137"/>
      <c r="J885" s="410"/>
      <c r="K885" s="12"/>
    </row>
    <row r="886" spans="1:11" ht="15">
      <c r="A886" s="138" t="s">
        <v>1166</v>
      </c>
      <c r="B886" s="343" t="s">
        <v>1167</v>
      </c>
      <c r="C886" s="348"/>
      <c r="D886" s="349"/>
      <c r="E886" s="349"/>
      <c r="F886" s="350"/>
      <c r="G886" s="350"/>
      <c r="H886" s="351"/>
      <c r="I886" s="174"/>
      <c r="J886" s="174"/>
      <c r="K886" s="336"/>
    </row>
    <row r="887" spans="1:11" ht="28.5" hidden="1">
      <c r="A887" s="682" t="s">
        <v>60</v>
      </c>
      <c r="B887" s="587"/>
      <c r="C887" s="530" t="s">
        <v>61</v>
      </c>
      <c r="D887" s="41" t="s">
        <v>62</v>
      </c>
      <c r="E887" s="531">
        <v>8</v>
      </c>
      <c r="F887" s="750">
        <v>146.07</v>
      </c>
      <c r="G887" s="532">
        <f>E887*F887</f>
        <v>1168.56</v>
      </c>
      <c r="H887" s="77"/>
      <c r="I887" s="77"/>
      <c r="J887" s="410"/>
      <c r="K887" s="12"/>
    </row>
    <row r="888" spans="1:11" ht="28.5" hidden="1">
      <c r="A888" s="534" t="s">
        <v>63</v>
      </c>
      <c r="B888" s="588"/>
      <c r="C888" s="536" t="s">
        <v>64</v>
      </c>
      <c r="D888" s="534" t="s">
        <v>62</v>
      </c>
      <c r="E888" s="531">
        <v>8</v>
      </c>
      <c r="F888" s="750">
        <v>57.94</v>
      </c>
      <c r="G888" s="532">
        <f t="shared" ref="G888:G894" si="116">E888*F888</f>
        <v>463.52</v>
      </c>
      <c r="H888" s="77"/>
      <c r="I888" s="77"/>
      <c r="J888" s="410"/>
      <c r="K888" s="12"/>
    </row>
    <row r="889" spans="1:11" hidden="1">
      <c r="A889" s="537" t="s">
        <v>65</v>
      </c>
      <c r="B889" s="589"/>
      <c r="C889" s="539" t="s">
        <v>66</v>
      </c>
      <c r="D889" s="537" t="s">
        <v>62</v>
      </c>
      <c r="E889" s="531">
        <v>16</v>
      </c>
      <c r="F889" s="750">
        <v>11.11</v>
      </c>
      <c r="G889" s="532">
        <f t="shared" si="116"/>
        <v>177.76</v>
      </c>
      <c r="H889" s="77"/>
      <c r="I889" s="77"/>
      <c r="J889" s="410"/>
      <c r="K889" s="12"/>
    </row>
    <row r="890" spans="1:11" ht="42.75" hidden="1">
      <c r="A890" s="540" t="s">
        <v>67</v>
      </c>
      <c r="B890" s="590"/>
      <c r="C890" s="542" t="s">
        <v>68</v>
      </c>
      <c r="D890" s="540" t="s">
        <v>62</v>
      </c>
      <c r="E890" s="531">
        <v>8</v>
      </c>
      <c r="F890" s="750">
        <v>47.16</v>
      </c>
      <c r="G890" s="532">
        <f t="shared" si="116"/>
        <v>377.28</v>
      </c>
      <c r="H890" s="77"/>
      <c r="I890" s="77"/>
      <c r="J890" s="410"/>
      <c r="K890" s="12"/>
    </row>
    <row r="891" spans="1:11" ht="42.75" hidden="1">
      <c r="A891" s="543" t="s">
        <v>69</v>
      </c>
      <c r="B891" s="591"/>
      <c r="C891" s="545" t="s">
        <v>70</v>
      </c>
      <c r="D891" s="543" t="s">
        <v>62</v>
      </c>
      <c r="E891" s="531">
        <v>16</v>
      </c>
      <c r="F891" s="750">
        <v>30.53</v>
      </c>
      <c r="G891" s="532">
        <f t="shared" si="116"/>
        <v>488.48</v>
      </c>
      <c r="H891" s="77"/>
      <c r="I891" s="77"/>
      <c r="J891" s="410"/>
      <c r="K891" s="12"/>
    </row>
    <row r="892" spans="1:11" hidden="1">
      <c r="A892" s="546" t="s">
        <v>71</v>
      </c>
      <c r="B892" s="592"/>
      <c r="C892" s="548" t="s">
        <v>72</v>
      </c>
      <c r="D892" s="546" t="s">
        <v>62</v>
      </c>
      <c r="E892" s="531">
        <v>16</v>
      </c>
      <c r="F892" s="750">
        <v>15.41</v>
      </c>
      <c r="G892" s="532">
        <f t="shared" si="116"/>
        <v>246.56</v>
      </c>
      <c r="H892" s="77"/>
      <c r="I892" s="77"/>
      <c r="J892" s="410"/>
      <c r="K892" s="12"/>
    </row>
    <row r="893" spans="1:11" hidden="1">
      <c r="A893" s="552" t="s">
        <v>75</v>
      </c>
      <c r="B893" s="593"/>
      <c r="C893" s="554" t="s">
        <v>76</v>
      </c>
      <c r="D893" s="552" t="s">
        <v>57</v>
      </c>
      <c r="E893" s="531">
        <v>12</v>
      </c>
      <c r="F893" s="750">
        <v>30.96</v>
      </c>
      <c r="G893" s="532">
        <f t="shared" si="116"/>
        <v>371.52</v>
      </c>
      <c r="H893" s="77"/>
      <c r="I893" s="77"/>
      <c r="J893" s="410"/>
      <c r="K893" s="12"/>
    </row>
    <row r="894" spans="1:11" hidden="1">
      <c r="A894" s="549" t="s">
        <v>73</v>
      </c>
      <c r="B894" s="550"/>
      <c r="C894" s="549" t="s">
        <v>74</v>
      </c>
      <c r="D894" s="551" t="s">
        <v>31</v>
      </c>
      <c r="E894" s="531">
        <v>40</v>
      </c>
      <c r="F894" s="750">
        <v>29.67</v>
      </c>
      <c r="G894" s="532">
        <f t="shared" si="116"/>
        <v>1186.8000000000002</v>
      </c>
      <c r="H894" s="77"/>
      <c r="I894" s="77"/>
      <c r="J894" s="410"/>
      <c r="K894" s="12"/>
    </row>
    <row r="895" spans="1:11" ht="15.75" thickBot="1">
      <c r="A895" s="138" t="s">
        <v>1168</v>
      </c>
      <c r="B895" s="343" t="s">
        <v>1169</v>
      </c>
      <c r="C895" s="348"/>
      <c r="D895" s="353"/>
      <c r="E895" s="353"/>
      <c r="F895" s="348"/>
      <c r="G895" s="348"/>
      <c r="H895" s="354"/>
      <c r="I895" s="174"/>
      <c r="J895" s="174"/>
      <c r="K895" s="336"/>
    </row>
    <row r="896" spans="1:11" hidden="1">
      <c r="A896" s="344" t="s">
        <v>1170</v>
      </c>
      <c r="B896" s="83"/>
      <c r="C896" s="40" t="s">
        <v>1171</v>
      </c>
      <c r="D896" s="344" t="s">
        <v>62</v>
      </c>
      <c r="E896" s="355">
        <v>4</v>
      </c>
      <c r="F896" s="750">
        <v>32.72</v>
      </c>
      <c r="G896" s="345">
        <f t="shared" ref="G896:G899" si="117">E896*F896</f>
        <v>130.88</v>
      </c>
      <c r="H896" s="239"/>
      <c r="I896" s="174"/>
      <c r="J896" s="174"/>
      <c r="K896" s="336"/>
    </row>
    <row r="897" spans="1:11" hidden="1">
      <c r="A897" s="344" t="s">
        <v>1172</v>
      </c>
      <c r="B897" s="83"/>
      <c r="C897" s="40" t="s">
        <v>1173</v>
      </c>
      <c r="D897" s="344" t="s">
        <v>62</v>
      </c>
      <c r="E897" s="346">
        <v>4</v>
      </c>
      <c r="F897" s="750">
        <v>51.57</v>
      </c>
      <c r="G897" s="345">
        <f t="shared" si="117"/>
        <v>206.28</v>
      </c>
      <c r="H897" s="137"/>
      <c r="I897" s="174"/>
      <c r="J897" s="174"/>
      <c r="K897" s="336"/>
    </row>
    <row r="898" spans="1:11" hidden="1">
      <c r="A898" s="344" t="s">
        <v>77</v>
      </c>
      <c r="B898" s="83"/>
      <c r="C898" s="40" t="s">
        <v>78</v>
      </c>
      <c r="D898" s="344" t="s">
        <v>57</v>
      </c>
      <c r="E898" s="346">
        <v>4</v>
      </c>
      <c r="F898" s="750">
        <v>21.68</v>
      </c>
      <c r="G898" s="345">
        <f t="shared" si="117"/>
        <v>86.72</v>
      </c>
      <c r="H898" s="137"/>
      <c r="I898" s="174"/>
      <c r="J898" s="174"/>
      <c r="K898" s="336"/>
    </row>
    <row r="899" spans="1:11" ht="15" hidden="1" thickBot="1">
      <c r="A899" s="344" t="s">
        <v>1174</v>
      </c>
      <c r="B899" s="385"/>
      <c r="C899" s="352" t="s">
        <v>1175</v>
      </c>
      <c r="D899" s="344" t="s">
        <v>57</v>
      </c>
      <c r="E899" s="346">
        <v>12</v>
      </c>
      <c r="F899" s="192">
        <v>128.71</v>
      </c>
      <c r="G899" s="345">
        <f t="shared" si="117"/>
        <v>1544.52</v>
      </c>
      <c r="H899" s="137"/>
      <c r="I899" s="174"/>
      <c r="J899" s="174"/>
      <c r="K899" s="336"/>
    </row>
    <row r="900" spans="1:11" ht="15.75" thickBot="1">
      <c r="A900" s="265" t="s">
        <v>1176</v>
      </c>
      <c r="B900" s="266" t="s">
        <v>1177</v>
      </c>
      <c r="C900" s="266"/>
      <c r="D900" s="266" t="s">
        <v>15</v>
      </c>
      <c r="E900" s="266"/>
      <c r="F900" s="266"/>
      <c r="G900" s="286"/>
      <c r="H900" s="287"/>
      <c r="I900" s="288"/>
      <c r="J900" s="289"/>
      <c r="K900" s="274" t="e">
        <f>J900/J1036</f>
        <v>#DIV/0!</v>
      </c>
    </row>
    <row r="901" spans="1:11" s="195" customFormat="1" ht="15" hidden="1" customHeight="1" thickBot="1">
      <c r="A901" s="300" t="s">
        <v>1178</v>
      </c>
      <c r="B901" s="301"/>
      <c r="C901" s="302" t="s">
        <v>1179</v>
      </c>
      <c r="D901" s="303" t="s">
        <v>20</v>
      </c>
      <c r="E901" s="304">
        <v>4107</v>
      </c>
      <c r="F901" s="750">
        <v>11.27</v>
      </c>
      <c r="G901" s="305">
        <f>ROUND(E901*F901,2)</f>
        <v>46285.89</v>
      </c>
      <c r="H901" s="36"/>
      <c r="I901" s="174"/>
      <c r="J901" s="174"/>
      <c r="K901" s="337"/>
    </row>
    <row r="902" spans="1:11" s="198" customFormat="1" ht="16.5" thickBot="1">
      <c r="A902" s="265" t="s">
        <v>1180</v>
      </c>
      <c r="B902" s="266" t="s">
        <v>1181</v>
      </c>
      <c r="C902" s="266"/>
      <c r="D902" s="266" t="s">
        <v>15</v>
      </c>
      <c r="E902" s="266"/>
      <c r="F902" s="266"/>
      <c r="G902" s="286"/>
      <c r="H902" s="287"/>
      <c r="I902" s="288"/>
      <c r="J902" s="307">
        <f>I903+I920+I938+I947+I953+I958+I991+I1004+I1018+I1021+I1033</f>
        <v>0</v>
      </c>
      <c r="K902" s="274" t="e">
        <f>J902/J1036</f>
        <v>#DIV/0!</v>
      </c>
    </row>
    <row r="903" spans="1:11" s="196" customFormat="1" ht="15" customHeight="1">
      <c r="A903" s="126" t="s">
        <v>1182</v>
      </c>
      <c r="B903" s="127"/>
      <c r="C903" s="127" t="s">
        <v>1183</v>
      </c>
      <c r="D903" s="427"/>
      <c r="E903" s="427" t="s">
        <v>15</v>
      </c>
      <c r="F903" s="127"/>
      <c r="G903" s="229"/>
      <c r="H903" s="229"/>
      <c r="I903" s="197"/>
    </row>
    <row r="904" spans="1:11" s="434" customFormat="1" ht="25.5" hidden="1">
      <c r="A904" s="428" t="s">
        <v>1184</v>
      </c>
      <c r="B904" s="429"/>
      <c r="C904" s="430" t="s">
        <v>1185</v>
      </c>
      <c r="D904" s="431" t="s">
        <v>62</v>
      </c>
      <c r="E904" s="432">
        <v>2</v>
      </c>
      <c r="F904" s="750">
        <v>370244.5</v>
      </c>
      <c r="G904" s="433">
        <f>(E904*F904)</f>
        <v>740489</v>
      </c>
    </row>
    <row r="905" spans="1:11" s="436" customFormat="1" ht="25.5" hidden="1">
      <c r="A905" s="428" t="s">
        <v>1186</v>
      </c>
      <c r="B905" s="435"/>
      <c r="C905" s="430" t="s">
        <v>1187</v>
      </c>
      <c r="D905" s="431" t="s">
        <v>62</v>
      </c>
      <c r="E905" s="432">
        <v>3</v>
      </c>
      <c r="F905" s="750">
        <v>5659.55</v>
      </c>
      <c r="G905" s="433">
        <f t="shared" ref="G905:G919" si="118">(E905*F905)</f>
        <v>16978.650000000001</v>
      </c>
      <c r="I905" s="437"/>
    </row>
    <row r="906" spans="1:11" s="436" customFormat="1" ht="30.75" hidden="1" customHeight="1">
      <c r="A906" s="428" t="s">
        <v>1188</v>
      </c>
      <c r="B906" s="435"/>
      <c r="C906" s="430" t="s">
        <v>1189</v>
      </c>
      <c r="D906" s="431" t="s">
        <v>62</v>
      </c>
      <c r="E906" s="432">
        <v>32</v>
      </c>
      <c r="F906" s="750">
        <v>5365.02</v>
      </c>
      <c r="G906" s="433">
        <f t="shared" si="118"/>
        <v>171680.64000000001</v>
      </c>
    </row>
    <row r="907" spans="1:11" s="436" customFormat="1" ht="31.5" hidden="1" customHeight="1">
      <c r="A907" s="428" t="s">
        <v>1190</v>
      </c>
      <c r="B907" s="435"/>
      <c r="C907" s="430" t="s">
        <v>1191</v>
      </c>
      <c r="D907" s="431" t="s">
        <v>62</v>
      </c>
      <c r="E907" s="432">
        <v>3</v>
      </c>
      <c r="F907" s="750">
        <v>4343.3100000000004</v>
      </c>
      <c r="G907" s="433">
        <f t="shared" si="118"/>
        <v>13029.93</v>
      </c>
    </row>
    <row r="908" spans="1:11" s="441" customFormat="1" ht="25.5" hidden="1">
      <c r="A908" s="742" t="s">
        <v>1192</v>
      </c>
      <c r="B908" s="743"/>
      <c r="C908" s="744" t="s">
        <v>1193</v>
      </c>
      <c r="D908" s="512" t="s">
        <v>62</v>
      </c>
      <c r="E908" s="717">
        <v>4</v>
      </c>
      <c r="F908" s="754">
        <v>6877</v>
      </c>
      <c r="G908" s="718">
        <f t="shared" si="118"/>
        <v>27508</v>
      </c>
    </row>
    <row r="909" spans="1:11" s="441" customFormat="1" ht="25.5" hidden="1">
      <c r="A909" s="438" t="s">
        <v>1194</v>
      </c>
      <c r="B909" s="439"/>
      <c r="C909" s="440" t="s">
        <v>1195</v>
      </c>
      <c r="D909" s="431" t="s">
        <v>62</v>
      </c>
      <c r="E909" s="432">
        <v>2</v>
      </c>
      <c r="F909" s="750">
        <v>3759.01</v>
      </c>
      <c r="G909" s="433">
        <f t="shared" si="118"/>
        <v>7518.02</v>
      </c>
    </row>
    <row r="910" spans="1:11" s="441" customFormat="1" ht="25.5" hidden="1">
      <c r="A910" s="438" t="s">
        <v>1196</v>
      </c>
      <c r="B910" s="439"/>
      <c r="C910" s="440" t="s">
        <v>1197</v>
      </c>
      <c r="D910" s="431" t="s">
        <v>62</v>
      </c>
      <c r="E910" s="432">
        <v>40</v>
      </c>
      <c r="F910" s="750">
        <v>3862.92</v>
      </c>
      <c r="G910" s="433">
        <f t="shared" si="118"/>
        <v>154516.79999999999</v>
      </c>
    </row>
    <row r="911" spans="1:11" s="441" customFormat="1" ht="25.5" hidden="1">
      <c r="A911" s="438" t="s">
        <v>1198</v>
      </c>
      <c r="B911" s="439"/>
      <c r="C911" s="440" t="s">
        <v>1199</v>
      </c>
      <c r="D911" s="431" t="s">
        <v>62</v>
      </c>
      <c r="E911" s="432">
        <v>10</v>
      </c>
      <c r="F911" s="750">
        <v>4342.3599999999997</v>
      </c>
      <c r="G911" s="433">
        <f t="shared" si="118"/>
        <v>43423.6</v>
      </c>
    </row>
    <row r="912" spans="1:11" s="436" customFormat="1" ht="27.75" hidden="1" customHeight="1">
      <c r="A912" s="438" t="s">
        <v>1200</v>
      </c>
      <c r="B912" s="435"/>
      <c r="C912" s="440" t="s">
        <v>1201</v>
      </c>
      <c r="D912" s="431" t="s">
        <v>62</v>
      </c>
      <c r="E912" s="432">
        <v>2</v>
      </c>
      <c r="F912" s="750">
        <v>13490.7</v>
      </c>
      <c r="G912" s="433">
        <f t="shared" si="118"/>
        <v>26981.4</v>
      </c>
    </row>
    <row r="913" spans="1:9" s="436" customFormat="1" ht="25.5" hidden="1">
      <c r="A913" s="438" t="s">
        <v>642</v>
      </c>
      <c r="B913" s="435"/>
      <c r="C913" s="440" t="s">
        <v>643</v>
      </c>
      <c r="D913" s="431" t="s">
        <v>62</v>
      </c>
      <c r="E913" s="432">
        <v>3</v>
      </c>
      <c r="F913" s="750">
        <v>11217.86</v>
      </c>
      <c r="G913" s="433">
        <f t="shared" si="118"/>
        <v>33653.58</v>
      </c>
    </row>
    <row r="914" spans="1:9" s="436" customFormat="1" ht="25.5" hidden="1">
      <c r="A914" s="428" t="s">
        <v>1202</v>
      </c>
      <c r="B914" s="435"/>
      <c r="C914" s="430" t="s">
        <v>1203</v>
      </c>
      <c r="D914" s="431" t="s">
        <v>62</v>
      </c>
      <c r="E914" s="432">
        <v>5</v>
      </c>
      <c r="F914" s="750">
        <v>3894.5</v>
      </c>
      <c r="G914" s="433">
        <f t="shared" si="118"/>
        <v>19472.5</v>
      </c>
    </row>
    <row r="915" spans="1:9" s="436" customFormat="1" ht="25.5" hidden="1">
      <c r="A915" s="428" t="s">
        <v>1204</v>
      </c>
      <c r="B915" s="435"/>
      <c r="C915" s="430" t="s">
        <v>1205</v>
      </c>
      <c r="D915" s="431" t="s">
        <v>62</v>
      </c>
      <c r="E915" s="432">
        <v>4</v>
      </c>
      <c r="F915" s="750">
        <v>3911.42</v>
      </c>
      <c r="G915" s="433">
        <f t="shared" si="118"/>
        <v>15645.68</v>
      </c>
    </row>
    <row r="916" spans="1:9" s="436" customFormat="1" ht="12.75" hidden="1" customHeight="1">
      <c r="A916" s="428" t="s">
        <v>1206</v>
      </c>
      <c r="B916" s="435"/>
      <c r="C916" s="430" t="s">
        <v>1207</v>
      </c>
      <c r="D916" s="431" t="s">
        <v>62</v>
      </c>
      <c r="E916" s="432">
        <v>1</v>
      </c>
      <c r="F916" s="750">
        <v>7123.44</v>
      </c>
      <c r="G916" s="433">
        <f t="shared" si="118"/>
        <v>7123.44</v>
      </c>
    </row>
    <row r="917" spans="1:9" s="436" customFormat="1" ht="12.75" hidden="1" customHeight="1">
      <c r="A917" s="442" t="s">
        <v>1208</v>
      </c>
      <c r="B917" s="435"/>
      <c r="C917" s="430" t="s">
        <v>1209</v>
      </c>
      <c r="D917" s="431" t="s">
        <v>57</v>
      </c>
      <c r="E917" s="432">
        <v>2</v>
      </c>
      <c r="F917" s="750">
        <v>5017.72</v>
      </c>
      <c r="G917" s="433">
        <f t="shared" si="118"/>
        <v>10035.44</v>
      </c>
    </row>
    <row r="918" spans="1:9" s="436" customFormat="1" ht="12.75" hidden="1">
      <c r="A918" s="438" t="s">
        <v>1210</v>
      </c>
      <c r="B918" s="435"/>
      <c r="C918" s="440" t="s">
        <v>1211</v>
      </c>
      <c r="D918" s="431" t="s">
        <v>57</v>
      </c>
      <c r="E918" s="432">
        <v>3</v>
      </c>
      <c r="F918" s="750">
        <v>2677.53</v>
      </c>
      <c r="G918" s="433">
        <f t="shared" si="118"/>
        <v>8032.59</v>
      </c>
    </row>
    <row r="919" spans="1:9" s="436" customFormat="1" ht="12.75" hidden="1">
      <c r="A919" s="428" t="s">
        <v>1212</v>
      </c>
      <c r="B919" s="435"/>
      <c r="C919" s="430" t="s">
        <v>1213</v>
      </c>
      <c r="D919" s="431" t="s">
        <v>62</v>
      </c>
      <c r="E919" s="432">
        <v>5</v>
      </c>
      <c r="F919" s="750">
        <v>334.92</v>
      </c>
      <c r="G919" s="433">
        <f t="shared" si="118"/>
        <v>1674.6000000000001</v>
      </c>
    </row>
    <row r="920" spans="1:9" s="196" customFormat="1" ht="15" customHeight="1">
      <c r="A920" s="126" t="s">
        <v>1214</v>
      </c>
      <c r="B920" s="127"/>
      <c r="C920" s="127" t="s">
        <v>1215</v>
      </c>
      <c r="D920" s="427"/>
      <c r="E920" s="427" t="s">
        <v>15</v>
      </c>
      <c r="F920" s="127"/>
      <c r="G920" s="229"/>
      <c r="H920" s="229"/>
      <c r="I920" s="197"/>
    </row>
    <row r="921" spans="1:9" s="434" customFormat="1" ht="25.5" hidden="1">
      <c r="A921" s="496" t="s">
        <v>927</v>
      </c>
      <c r="B921" s="715"/>
      <c r="C921" s="716" t="s">
        <v>1216</v>
      </c>
      <c r="D921" s="344" t="s">
        <v>23</v>
      </c>
      <c r="E921" s="717">
        <v>1.6</v>
      </c>
      <c r="F921" s="751">
        <v>2275.17</v>
      </c>
      <c r="G921" s="718">
        <f t="shared" ref="G921:G937" si="119">(E921*F921)</f>
        <v>3640.2720000000004</v>
      </c>
    </row>
    <row r="922" spans="1:9" s="434" customFormat="1" ht="12.75" hidden="1">
      <c r="A922" s="428" t="s">
        <v>939</v>
      </c>
      <c r="B922" s="429"/>
      <c r="C922" s="430" t="s">
        <v>940</v>
      </c>
      <c r="D922" s="431" t="s">
        <v>153</v>
      </c>
      <c r="E922" s="432">
        <v>10</v>
      </c>
      <c r="F922" s="750">
        <v>79.16</v>
      </c>
      <c r="G922" s="433">
        <f t="shared" si="119"/>
        <v>791.59999999999991</v>
      </c>
    </row>
    <row r="923" spans="1:9" s="434" customFormat="1" ht="25.5" hidden="1">
      <c r="A923" s="443" t="s">
        <v>935</v>
      </c>
      <c r="B923" s="429"/>
      <c r="C923" s="444" t="s">
        <v>1217</v>
      </c>
      <c r="D923" s="431" t="s">
        <v>62</v>
      </c>
      <c r="E923" s="432">
        <v>1</v>
      </c>
      <c r="F923" s="750">
        <v>436.42</v>
      </c>
      <c r="G923" s="433">
        <f t="shared" si="119"/>
        <v>436.42</v>
      </c>
    </row>
    <row r="924" spans="1:9" s="434" customFormat="1" ht="12.75" hidden="1">
      <c r="A924" s="443" t="s">
        <v>1218</v>
      </c>
      <c r="B924" s="429"/>
      <c r="C924" s="444" t="s">
        <v>1219</v>
      </c>
      <c r="D924" s="431" t="s">
        <v>62</v>
      </c>
      <c r="E924" s="432">
        <v>2</v>
      </c>
      <c r="F924" s="750">
        <v>142.80000000000001</v>
      </c>
      <c r="G924" s="433">
        <f t="shared" si="119"/>
        <v>285.60000000000002</v>
      </c>
    </row>
    <row r="925" spans="1:9" s="434" customFormat="1" ht="12.75" hidden="1">
      <c r="A925" s="428" t="s">
        <v>1220</v>
      </c>
      <c r="B925" s="429"/>
      <c r="C925" s="430" t="s">
        <v>1221</v>
      </c>
      <c r="D925" s="431" t="s">
        <v>62</v>
      </c>
      <c r="E925" s="432">
        <v>4</v>
      </c>
      <c r="F925" s="750">
        <v>99.28</v>
      </c>
      <c r="G925" s="433">
        <f t="shared" si="119"/>
        <v>397.12</v>
      </c>
    </row>
    <row r="926" spans="1:9" s="434" customFormat="1" ht="25.5" hidden="1">
      <c r="A926" s="428" t="s">
        <v>1222</v>
      </c>
      <c r="B926" s="429"/>
      <c r="C926" s="430" t="s">
        <v>1223</v>
      </c>
      <c r="D926" s="431" t="s">
        <v>62</v>
      </c>
      <c r="E926" s="432">
        <v>2</v>
      </c>
      <c r="F926" s="750">
        <v>5269.02</v>
      </c>
      <c r="G926" s="433">
        <f t="shared" si="119"/>
        <v>10538.04</v>
      </c>
    </row>
    <row r="927" spans="1:9" s="434" customFormat="1" ht="12.75" hidden="1">
      <c r="A927" s="428" t="s">
        <v>1224</v>
      </c>
      <c r="B927" s="429"/>
      <c r="C927" s="430" t="s">
        <v>1225</v>
      </c>
      <c r="D927" s="431" t="s">
        <v>62</v>
      </c>
      <c r="E927" s="432">
        <v>6</v>
      </c>
      <c r="F927" s="750">
        <v>907.3</v>
      </c>
      <c r="G927" s="433">
        <f t="shared" si="119"/>
        <v>5443.7999999999993</v>
      </c>
    </row>
    <row r="928" spans="1:9" s="434" customFormat="1" ht="25.5" hidden="1">
      <c r="A928" s="428" t="s">
        <v>1033</v>
      </c>
      <c r="B928" s="429"/>
      <c r="C928" s="430" t="s">
        <v>1034</v>
      </c>
      <c r="D928" s="431" t="s">
        <v>62</v>
      </c>
      <c r="E928" s="432">
        <v>6</v>
      </c>
      <c r="F928" s="750">
        <v>298.60000000000002</v>
      </c>
      <c r="G928" s="433">
        <f t="shared" si="119"/>
        <v>1791.6000000000001</v>
      </c>
    </row>
    <row r="929" spans="1:9" s="434" customFormat="1" ht="15" hidden="1" customHeight="1">
      <c r="A929" s="428" t="s">
        <v>1226</v>
      </c>
      <c r="B929" s="429"/>
      <c r="C929" s="430" t="s">
        <v>1227</v>
      </c>
      <c r="D929" s="431" t="s">
        <v>62</v>
      </c>
      <c r="E929" s="432">
        <v>6</v>
      </c>
      <c r="F929" s="750">
        <v>132.41</v>
      </c>
      <c r="G929" s="433">
        <f t="shared" si="119"/>
        <v>794.46</v>
      </c>
    </row>
    <row r="930" spans="1:9" s="434" customFormat="1" ht="15" hidden="1" customHeight="1">
      <c r="A930" s="428" t="s">
        <v>1007</v>
      </c>
      <c r="B930" s="429"/>
      <c r="C930" s="430" t="s">
        <v>1008</v>
      </c>
      <c r="D930" s="431" t="s">
        <v>62</v>
      </c>
      <c r="E930" s="432">
        <v>6</v>
      </c>
      <c r="F930" s="750">
        <v>118.2</v>
      </c>
      <c r="G930" s="433">
        <f t="shared" si="119"/>
        <v>709.2</v>
      </c>
    </row>
    <row r="931" spans="1:9" s="434" customFormat="1" ht="15" hidden="1" customHeight="1">
      <c r="A931" s="428" t="s">
        <v>1228</v>
      </c>
      <c r="B931" s="429"/>
      <c r="C931" s="430" t="s">
        <v>1229</v>
      </c>
      <c r="D931" s="431" t="s">
        <v>62</v>
      </c>
      <c r="E931" s="432">
        <v>1</v>
      </c>
      <c r="F931" s="750">
        <v>318.48</v>
      </c>
      <c r="G931" s="433">
        <f t="shared" si="119"/>
        <v>318.48</v>
      </c>
    </row>
    <row r="932" spans="1:9" s="434" customFormat="1" ht="15" hidden="1" customHeight="1">
      <c r="A932" s="428" t="s">
        <v>1230</v>
      </c>
      <c r="B932" s="429"/>
      <c r="C932" s="430" t="s">
        <v>1231</v>
      </c>
      <c r="D932" s="431" t="s">
        <v>62</v>
      </c>
      <c r="E932" s="432">
        <v>1</v>
      </c>
      <c r="F932" s="750">
        <v>131.88</v>
      </c>
      <c r="G932" s="433">
        <f t="shared" si="119"/>
        <v>131.88</v>
      </c>
    </row>
    <row r="933" spans="1:9" s="434" customFormat="1" ht="15" hidden="1" customHeight="1">
      <c r="A933" s="428" t="s">
        <v>1232</v>
      </c>
      <c r="B933" s="429"/>
      <c r="C933" s="430" t="s">
        <v>1233</v>
      </c>
      <c r="D933" s="431" t="s">
        <v>62</v>
      </c>
      <c r="E933" s="432">
        <v>1</v>
      </c>
      <c r="F933" s="750">
        <v>123.16</v>
      </c>
      <c r="G933" s="433">
        <f t="shared" si="119"/>
        <v>123.16</v>
      </c>
    </row>
    <row r="934" spans="1:9" s="434" customFormat="1" ht="27" hidden="1" customHeight="1">
      <c r="A934" s="428" t="s">
        <v>1234</v>
      </c>
      <c r="B934" s="429"/>
      <c r="C934" s="430" t="s">
        <v>1235</v>
      </c>
      <c r="D934" s="431" t="s">
        <v>62</v>
      </c>
      <c r="E934" s="432">
        <v>1</v>
      </c>
      <c r="F934" s="750">
        <v>318.73</v>
      </c>
      <c r="G934" s="433">
        <f t="shared" si="119"/>
        <v>318.73</v>
      </c>
    </row>
    <row r="935" spans="1:9" s="434" customFormat="1" ht="15" hidden="1" customHeight="1">
      <c r="A935" s="428" t="s">
        <v>1236</v>
      </c>
      <c r="B935" s="429"/>
      <c r="C935" s="430" t="s">
        <v>1237</v>
      </c>
      <c r="D935" s="431" t="s">
        <v>62</v>
      </c>
      <c r="E935" s="432">
        <v>1</v>
      </c>
      <c r="F935" s="750">
        <v>100.48</v>
      </c>
      <c r="G935" s="433">
        <f t="shared" si="119"/>
        <v>100.48</v>
      </c>
    </row>
    <row r="936" spans="1:9" s="434" customFormat="1" ht="25.5" hidden="1">
      <c r="A936" s="428" t="s">
        <v>1238</v>
      </c>
      <c r="B936" s="429"/>
      <c r="C936" s="430" t="s">
        <v>1239</v>
      </c>
      <c r="D936" s="431" t="s">
        <v>62</v>
      </c>
      <c r="E936" s="432">
        <v>1</v>
      </c>
      <c r="F936" s="750">
        <v>145.68</v>
      </c>
      <c r="G936" s="433">
        <f t="shared" si="119"/>
        <v>145.68</v>
      </c>
    </row>
    <row r="937" spans="1:9" s="434" customFormat="1" ht="15" hidden="1" customHeight="1">
      <c r="A937" s="428" t="s">
        <v>1240</v>
      </c>
      <c r="B937" s="429"/>
      <c r="C937" s="430" t="s">
        <v>1241</v>
      </c>
      <c r="D937" s="431" t="s">
        <v>62</v>
      </c>
      <c r="E937" s="432">
        <v>2</v>
      </c>
      <c r="F937" s="750">
        <v>114.59</v>
      </c>
      <c r="G937" s="433">
        <f t="shared" si="119"/>
        <v>229.18</v>
      </c>
    </row>
    <row r="938" spans="1:9" s="196" customFormat="1" ht="15" customHeight="1">
      <c r="A938" s="126" t="s">
        <v>1242</v>
      </c>
      <c r="B938" s="127"/>
      <c r="C938" s="127" t="s">
        <v>1243</v>
      </c>
      <c r="D938" s="427"/>
      <c r="E938" s="427" t="s">
        <v>15</v>
      </c>
      <c r="F938" s="127"/>
      <c r="G938" s="229"/>
      <c r="H938" s="229"/>
      <c r="I938" s="197"/>
    </row>
    <row r="939" spans="1:9" s="447" customFormat="1" ht="25.5" hidden="1">
      <c r="A939" s="496" t="s">
        <v>927</v>
      </c>
      <c r="B939" s="719"/>
      <c r="C939" s="720" t="s">
        <v>1216</v>
      </c>
      <c r="D939" s="344" t="s">
        <v>23</v>
      </c>
      <c r="E939" s="717">
        <v>3</v>
      </c>
      <c r="F939" s="751">
        <v>2275.17</v>
      </c>
      <c r="G939" s="718">
        <f t="shared" ref="G939:G946" si="120">(E939*F939)</f>
        <v>6825.51</v>
      </c>
    </row>
    <row r="940" spans="1:9" s="447" customFormat="1" ht="15" hidden="1" customHeight="1">
      <c r="A940" s="428" t="s">
        <v>939</v>
      </c>
      <c r="B940" s="445"/>
      <c r="C940" s="446" t="s">
        <v>940</v>
      </c>
      <c r="D940" s="431" t="s">
        <v>153</v>
      </c>
      <c r="E940" s="432">
        <v>10</v>
      </c>
      <c r="F940" s="750">
        <v>79.16</v>
      </c>
      <c r="G940" s="448">
        <f t="shared" si="120"/>
        <v>791.59999999999991</v>
      </c>
    </row>
    <row r="941" spans="1:9" s="447" customFormat="1" ht="12.75" hidden="1">
      <c r="A941" s="428" t="s">
        <v>1244</v>
      </c>
      <c r="B941" s="445"/>
      <c r="C941" s="446" t="s">
        <v>1245</v>
      </c>
      <c r="D941" s="431" t="s">
        <v>62</v>
      </c>
      <c r="E941" s="432">
        <v>10</v>
      </c>
      <c r="F941" s="750">
        <v>34.049999999999997</v>
      </c>
      <c r="G941" s="448">
        <f t="shared" si="120"/>
        <v>340.5</v>
      </c>
    </row>
    <row r="942" spans="1:9" s="447" customFormat="1" ht="15" hidden="1" customHeight="1">
      <c r="A942" s="428" t="s">
        <v>1246</v>
      </c>
      <c r="B942" s="445"/>
      <c r="C942" s="446" t="s">
        <v>1247</v>
      </c>
      <c r="D942" s="431" t="s">
        <v>62</v>
      </c>
      <c r="E942" s="432">
        <v>10</v>
      </c>
      <c r="F942" s="750">
        <v>294.89999999999998</v>
      </c>
      <c r="G942" s="448">
        <f t="shared" si="120"/>
        <v>2949</v>
      </c>
    </row>
    <row r="943" spans="1:9" s="447" customFormat="1" ht="25.5" hidden="1">
      <c r="A943" s="428" t="s">
        <v>1033</v>
      </c>
      <c r="B943" s="445"/>
      <c r="C943" s="446" t="s">
        <v>1034</v>
      </c>
      <c r="D943" s="431" t="s">
        <v>62</v>
      </c>
      <c r="E943" s="432">
        <v>10</v>
      </c>
      <c r="F943" s="750">
        <v>298.60000000000002</v>
      </c>
      <c r="G943" s="433">
        <f t="shared" si="120"/>
        <v>2986</v>
      </c>
    </row>
    <row r="944" spans="1:9" s="447" customFormat="1" ht="15" hidden="1" customHeight="1">
      <c r="A944" s="428" t="s">
        <v>1226</v>
      </c>
      <c r="B944" s="445"/>
      <c r="C944" s="446" t="s">
        <v>1227</v>
      </c>
      <c r="D944" s="431" t="s">
        <v>62</v>
      </c>
      <c r="E944" s="432">
        <v>10</v>
      </c>
      <c r="F944" s="750">
        <v>132.41</v>
      </c>
      <c r="G944" s="448">
        <f t="shared" si="120"/>
        <v>1324.1</v>
      </c>
    </row>
    <row r="945" spans="1:9" s="447" customFormat="1" ht="15" hidden="1" customHeight="1">
      <c r="A945" s="428" t="s">
        <v>1007</v>
      </c>
      <c r="B945" s="445"/>
      <c r="C945" s="446" t="s">
        <v>1008</v>
      </c>
      <c r="D945" s="431" t="s">
        <v>62</v>
      </c>
      <c r="E945" s="432">
        <v>10</v>
      </c>
      <c r="F945" s="750">
        <v>118.2</v>
      </c>
      <c r="G945" s="448">
        <f t="shared" si="120"/>
        <v>1182</v>
      </c>
    </row>
    <row r="946" spans="1:9" s="447" customFormat="1" ht="15" hidden="1" customHeight="1">
      <c r="A946" s="428" t="s">
        <v>1240</v>
      </c>
      <c r="B946" s="445"/>
      <c r="C946" s="446" t="s">
        <v>1241</v>
      </c>
      <c r="D946" s="431" t="s">
        <v>62</v>
      </c>
      <c r="E946" s="432">
        <v>10</v>
      </c>
      <c r="F946" s="750">
        <v>114.59</v>
      </c>
      <c r="G946" s="448">
        <f t="shared" si="120"/>
        <v>1145.9000000000001</v>
      </c>
    </row>
    <row r="947" spans="1:9" s="196" customFormat="1" ht="15" customHeight="1">
      <c r="A947" s="126" t="s">
        <v>1248</v>
      </c>
      <c r="B947" s="127"/>
      <c r="C947" s="127" t="s">
        <v>1249</v>
      </c>
      <c r="D947" s="427"/>
      <c r="E947" s="427" t="s">
        <v>15</v>
      </c>
      <c r="F947" s="127"/>
      <c r="G947" s="229"/>
      <c r="H947" s="229"/>
      <c r="I947" s="197"/>
    </row>
    <row r="948" spans="1:9" s="447" customFormat="1" ht="15" hidden="1" customHeight="1">
      <c r="A948" s="428" t="s">
        <v>1250</v>
      </c>
      <c r="B948" s="445"/>
      <c r="C948" s="446" t="s">
        <v>1251</v>
      </c>
      <c r="D948" s="431" t="s">
        <v>153</v>
      </c>
      <c r="E948" s="432">
        <v>2900</v>
      </c>
      <c r="F948" s="750">
        <v>37.159999999999997</v>
      </c>
      <c r="G948" s="448">
        <f t="shared" ref="G948:G990" si="121">(E948*F948)</f>
        <v>107763.99999999999</v>
      </c>
    </row>
    <row r="949" spans="1:9" s="447" customFormat="1" ht="12.75" hidden="1">
      <c r="A949" s="443" t="s">
        <v>1252</v>
      </c>
      <c r="B949" s="445"/>
      <c r="C949" s="449" t="s">
        <v>1253</v>
      </c>
      <c r="D949" s="450" t="s">
        <v>31</v>
      </c>
      <c r="E949" s="432">
        <v>25</v>
      </c>
      <c r="F949" s="750">
        <v>24.9</v>
      </c>
      <c r="G949" s="448">
        <f t="shared" si="121"/>
        <v>622.5</v>
      </c>
    </row>
    <row r="950" spans="1:9" s="456" customFormat="1" ht="25.5" hidden="1">
      <c r="A950" s="451" t="s">
        <v>1254</v>
      </c>
      <c r="B950" s="452"/>
      <c r="C950" s="453" t="s">
        <v>1255</v>
      </c>
      <c r="D950" s="454" t="s">
        <v>31</v>
      </c>
      <c r="E950" s="432">
        <v>600</v>
      </c>
      <c r="F950" s="750">
        <v>138.38999999999999</v>
      </c>
      <c r="G950" s="455">
        <f t="shared" si="121"/>
        <v>83033.999999999985</v>
      </c>
    </row>
    <row r="951" spans="1:9" s="456" customFormat="1" ht="24.75" hidden="1" customHeight="1">
      <c r="A951" s="451" t="s">
        <v>1256</v>
      </c>
      <c r="B951" s="452"/>
      <c r="C951" s="457" t="s">
        <v>1257</v>
      </c>
      <c r="D951" s="431" t="s">
        <v>23</v>
      </c>
      <c r="E951" s="432">
        <v>20</v>
      </c>
      <c r="F951" s="750">
        <v>3849.38</v>
      </c>
      <c r="G951" s="455">
        <f t="shared" si="121"/>
        <v>76987.600000000006</v>
      </c>
    </row>
    <row r="952" spans="1:9" s="434" customFormat="1" ht="15" hidden="1" customHeight="1">
      <c r="A952" s="428" t="s">
        <v>512</v>
      </c>
      <c r="B952" s="429"/>
      <c r="C952" s="430" t="s">
        <v>513</v>
      </c>
      <c r="D952" s="431" t="s">
        <v>23</v>
      </c>
      <c r="E952" s="432">
        <v>600</v>
      </c>
      <c r="F952" s="750">
        <v>33.619999999999997</v>
      </c>
      <c r="G952" s="433">
        <f t="shared" si="121"/>
        <v>20172</v>
      </c>
    </row>
    <row r="953" spans="1:9" s="196" customFormat="1" ht="15" customHeight="1">
      <c r="A953" s="126" t="s">
        <v>1258</v>
      </c>
      <c r="B953" s="127"/>
      <c r="C953" s="127" t="s">
        <v>1259</v>
      </c>
      <c r="D953" s="427"/>
      <c r="E953" s="427" t="s">
        <v>15</v>
      </c>
      <c r="F953" s="127"/>
      <c r="G953" s="229"/>
      <c r="H953" s="229"/>
      <c r="I953" s="197"/>
    </row>
    <row r="954" spans="1:9" s="246" customFormat="1" ht="27" hidden="1" customHeight="1">
      <c r="A954" s="428" t="s">
        <v>1260</v>
      </c>
      <c r="B954" s="445"/>
      <c r="C954" s="446" t="s">
        <v>1261</v>
      </c>
      <c r="D954" s="431" t="s">
        <v>23</v>
      </c>
      <c r="E954" s="432">
        <v>10</v>
      </c>
      <c r="F954" s="750">
        <v>1613.24</v>
      </c>
      <c r="G954" s="433">
        <f>(E954*F954)</f>
        <v>16132.4</v>
      </c>
    </row>
    <row r="955" spans="1:9" s="246" customFormat="1" ht="15.75" hidden="1">
      <c r="A955" s="443" t="s">
        <v>1262</v>
      </c>
      <c r="B955" s="445"/>
      <c r="C955" s="449" t="s">
        <v>1263</v>
      </c>
      <c r="D955" s="450" t="s">
        <v>23</v>
      </c>
      <c r="E955" s="432">
        <v>2</v>
      </c>
      <c r="F955" s="750">
        <v>732.12</v>
      </c>
      <c r="G955" s="448">
        <f>(E955*F955)</f>
        <v>1464.24</v>
      </c>
    </row>
    <row r="956" spans="1:9" s="246" customFormat="1" ht="15.75" hidden="1">
      <c r="A956" s="428" t="s">
        <v>1264</v>
      </c>
      <c r="B956" s="445"/>
      <c r="C956" s="446" t="s">
        <v>1265</v>
      </c>
      <c r="D956" s="431" t="s">
        <v>23</v>
      </c>
      <c r="E956" s="432">
        <v>6</v>
      </c>
      <c r="F956" s="750">
        <v>751.96</v>
      </c>
      <c r="G956" s="448">
        <f>(E956*F956)</f>
        <v>4511.76</v>
      </c>
    </row>
    <row r="957" spans="1:9" s="246" customFormat="1" ht="15.75" hidden="1">
      <c r="A957" s="428" t="s">
        <v>1266</v>
      </c>
      <c r="B957" s="445"/>
      <c r="C957" s="446" t="s">
        <v>1267</v>
      </c>
      <c r="D957" s="431" t="s">
        <v>23</v>
      </c>
      <c r="E957" s="432">
        <v>1.9</v>
      </c>
      <c r="F957" s="750">
        <v>572.14</v>
      </c>
      <c r="G957" s="448">
        <f>(E957*F957)</f>
        <v>1087.066</v>
      </c>
    </row>
    <row r="958" spans="1:9" s="196" customFormat="1" ht="15" customHeight="1">
      <c r="A958" s="126" t="s">
        <v>1268</v>
      </c>
      <c r="B958" s="127"/>
      <c r="C958" s="127" t="s">
        <v>1269</v>
      </c>
      <c r="D958" s="427"/>
      <c r="E958" s="427" t="s">
        <v>15</v>
      </c>
      <c r="F958" s="127"/>
      <c r="G958" s="229"/>
      <c r="H958" s="229"/>
      <c r="I958" s="197"/>
    </row>
    <row r="959" spans="1:9" s="447" customFormat="1" ht="12.75" hidden="1">
      <c r="A959" s="428" t="s">
        <v>656</v>
      </c>
      <c r="B959" s="445"/>
      <c r="C959" s="446" t="s">
        <v>657</v>
      </c>
      <c r="D959" s="431" t="s">
        <v>31</v>
      </c>
      <c r="E959" s="432">
        <v>510</v>
      </c>
      <c r="F959" s="750">
        <v>70.75</v>
      </c>
      <c r="G959" s="448">
        <f t="shared" si="121"/>
        <v>36082.5</v>
      </c>
    </row>
    <row r="960" spans="1:9" s="447" customFormat="1" ht="15" hidden="1" customHeight="1">
      <c r="A960" s="428" t="s">
        <v>1270</v>
      </c>
      <c r="B960" s="445"/>
      <c r="C960" s="446" t="s">
        <v>1271</v>
      </c>
      <c r="D960" s="431" t="s">
        <v>31</v>
      </c>
      <c r="E960" s="432">
        <v>170</v>
      </c>
      <c r="F960" s="750">
        <v>88.34</v>
      </c>
      <c r="G960" s="448">
        <f t="shared" si="121"/>
        <v>15017.800000000001</v>
      </c>
    </row>
    <row r="961" spans="1:8" s="447" customFormat="1" ht="12.75" hidden="1">
      <c r="A961" s="428" t="s">
        <v>1272</v>
      </c>
      <c r="B961" s="445"/>
      <c r="C961" s="446" t="s">
        <v>1273</v>
      </c>
      <c r="D961" s="431" t="s">
        <v>31</v>
      </c>
      <c r="E961" s="432">
        <v>100</v>
      </c>
      <c r="F961" s="750">
        <v>103.14</v>
      </c>
      <c r="G961" s="448">
        <f t="shared" si="121"/>
        <v>10314</v>
      </c>
    </row>
    <row r="962" spans="1:8" s="447" customFormat="1" ht="15" hidden="1" customHeight="1">
      <c r="A962" s="428" t="s">
        <v>1274</v>
      </c>
      <c r="B962" s="445"/>
      <c r="C962" s="446" t="s">
        <v>1275</v>
      </c>
      <c r="D962" s="431" t="s">
        <v>31</v>
      </c>
      <c r="E962" s="432">
        <v>180</v>
      </c>
      <c r="F962" s="750">
        <v>114.92</v>
      </c>
      <c r="G962" s="448">
        <f t="shared" si="121"/>
        <v>20685.599999999999</v>
      </c>
    </row>
    <row r="963" spans="1:8" s="447" customFormat="1" ht="15" hidden="1" customHeight="1">
      <c r="A963" s="428" t="s">
        <v>1276</v>
      </c>
      <c r="B963" s="445"/>
      <c r="C963" s="446" t="s">
        <v>1277</v>
      </c>
      <c r="D963" s="431" t="s">
        <v>31</v>
      </c>
      <c r="E963" s="432">
        <v>140</v>
      </c>
      <c r="F963" s="750">
        <v>142.36000000000001</v>
      </c>
      <c r="G963" s="448">
        <f t="shared" si="121"/>
        <v>19930.400000000001</v>
      </c>
    </row>
    <row r="964" spans="1:8" s="447" customFormat="1" ht="15" hidden="1" customHeight="1">
      <c r="A964" s="428" t="s">
        <v>1278</v>
      </c>
      <c r="B964" s="445"/>
      <c r="C964" s="446" t="s">
        <v>1279</v>
      </c>
      <c r="D964" s="431" t="s">
        <v>31</v>
      </c>
      <c r="E964" s="432">
        <v>340</v>
      </c>
      <c r="F964" s="750">
        <v>171.34</v>
      </c>
      <c r="G964" s="448">
        <f t="shared" si="121"/>
        <v>58255.6</v>
      </c>
    </row>
    <row r="965" spans="1:8" s="447" customFormat="1" ht="15" hidden="1" customHeight="1">
      <c r="A965" s="428" t="s">
        <v>1280</v>
      </c>
      <c r="B965" s="445"/>
      <c r="C965" s="446" t="s">
        <v>1281</v>
      </c>
      <c r="D965" s="431" t="s">
        <v>31</v>
      </c>
      <c r="E965" s="432">
        <v>180</v>
      </c>
      <c r="F965" s="750">
        <v>194.37</v>
      </c>
      <c r="G965" s="448">
        <f t="shared" si="121"/>
        <v>34986.6</v>
      </c>
    </row>
    <row r="966" spans="1:8" s="447" customFormat="1" ht="15" hidden="1" customHeight="1">
      <c r="A966" s="428" t="s">
        <v>1282</v>
      </c>
      <c r="B966" s="445"/>
      <c r="C966" s="446" t="s">
        <v>1283</v>
      </c>
      <c r="D966" s="431" t="s">
        <v>31</v>
      </c>
      <c r="E966" s="432">
        <v>20</v>
      </c>
      <c r="F966" s="750">
        <v>252.21</v>
      </c>
      <c r="G966" s="448">
        <f t="shared" si="121"/>
        <v>5044.2</v>
      </c>
    </row>
    <row r="967" spans="1:8" s="447" customFormat="1" ht="15" hidden="1" customHeight="1">
      <c r="A967" s="438" t="s">
        <v>1284</v>
      </c>
      <c r="B967" s="445"/>
      <c r="C967" s="458" t="s">
        <v>1285</v>
      </c>
      <c r="D967" s="431" t="s">
        <v>31</v>
      </c>
      <c r="E967" s="432">
        <v>10</v>
      </c>
      <c r="F967" s="750">
        <v>342.29</v>
      </c>
      <c r="G967" s="448">
        <f t="shared" si="121"/>
        <v>3422.9</v>
      </c>
    </row>
    <row r="968" spans="1:8" s="447" customFormat="1" ht="15" hidden="1" customHeight="1">
      <c r="A968" s="428" t="s">
        <v>1286</v>
      </c>
      <c r="B968" s="445"/>
      <c r="C968" s="446" t="s">
        <v>1287</v>
      </c>
      <c r="D968" s="431" t="s">
        <v>31</v>
      </c>
      <c r="E968" s="432">
        <v>150</v>
      </c>
      <c r="F968" s="750">
        <v>347.84</v>
      </c>
      <c r="G968" s="448">
        <f t="shared" si="121"/>
        <v>52175.999999999993</v>
      </c>
    </row>
    <row r="969" spans="1:8" s="447" customFormat="1" ht="15" hidden="1" customHeight="1">
      <c r="A969" s="428" t="s">
        <v>1288</v>
      </c>
      <c r="B969" s="445"/>
      <c r="C969" s="446" t="s">
        <v>1289</v>
      </c>
      <c r="D969" s="431" t="s">
        <v>62</v>
      </c>
      <c r="E969" s="432">
        <v>7</v>
      </c>
      <c r="F969" s="750">
        <v>1663.35</v>
      </c>
      <c r="G969" s="448">
        <f t="shared" si="121"/>
        <v>11643.449999999999</v>
      </c>
    </row>
    <row r="970" spans="1:8" s="447" customFormat="1" ht="15" hidden="1" customHeight="1">
      <c r="A970" s="443" t="s">
        <v>1290</v>
      </c>
      <c r="B970" s="445"/>
      <c r="C970" s="449" t="s">
        <v>1291</v>
      </c>
      <c r="D970" s="431" t="s">
        <v>62</v>
      </c>
      <c r="E970" s="432">
        <v>87</v>
      </c>
      <c r="F970" s="750">
        <v>1421.38</v>
      </c>
      <c r="G970" s="448">
        <f t="shared" si="121"/>
        <v>123660.06000000001</v>
      </c>
      <c r="H970" s="456"/>
    </row>
    <row r="971" spans="1:8" s="456" customFormat="1" ht="12.75" hidden="1">
      <c r="A971" s="451" t="s">
        <v>1292</v>
      </c>
      <c r="B971" s="452"/>
      <c r="C971" s="459" t="s">
        <v>1293</v>
      </c>
      <c r="D971" s="454" t="s">
        <v>62</v>
      </c>
      <c r="E971" s="460">
        <v>6</v>
      </c>
      <c r="F971" s="750">
        <v>587.03</v>
      </c>
      <c r="G971" s="461">
        <f t="shared" si="121"/>
        <v>3522.18</v>
      </c>
    </row>
    <row r="972" spans="1:8" s="456" customFormat="1" ht="25.5" hidden="1">
      <c r="A972" s="451" t="s">
        <v>1294</v>
      </c>
      <c r="B972" s="452"/>
      <c r="C972" s="459" t="s">
        <v>1295</v>
      </c>
      <c r="D972" s="454" t="s">
        <v>62</v>
      </c>
      <c r="E972" s="460">
        <v>4</v>
      </c>
      <c r="F972" s="750">
        <v>3475.18</v>
      </c>
      <c r="G972" s="455">
        <f t="shared" si="121"/>
        <v>13900.72</v>
      </c>
    </row>
    <row r="973" spans="1:8" s="456" customFormat="1" ht="25.5" hidden="1">
      <c r="A973" s="451" t="s">
        <v>1296</v>
      </c>
      <c r="B973" s="452"/>
      <c r="C973" s="459" t="s">
        <v>1297</v>
      </c>
      <c r="D973" s="454" t="s">
        <v>62</v>
      </c>
      <c r="E973" s="460">
        <v>12</v>
      </c>
      <c r="F973" s="750">
        <v>432.69</v>
      </c>
      <c r="G973" s="455">
        <f t="shared" si="121"/>
        <v>5192.28</v>
      </c>
    </row>
    <row r="974" spans="1:8" s="456" customFormat="1" ht="25.5" hidden="1">
      <c r="A974" s="496" t="s">
        <v>1298</v>
      </c>
      <c r="B974" s="719"/>
      <c r="C974" s="720" t="s">
        <v>1299</v>
      </c>
      <c r="D974" s="512" t="s">
        <v>62</v>
      </c>
      <c r="E974" s="717">
        <v>2</v>
      </c>
      <c r="F974" s="751">
        <v>3997.05</v>
      </c>
      <c r="G974" s="718">
        <f t="shared" si="121"/>
        <v>7994.1</v>
      </c>
      <c r="H974" s="721"/>
    </row>
    <row r="975" spans="1:8" s="456" customFormat="1" ht="25.5" hidden="1">
      <c r="A975" s="451" t="s">
        <v>1300</v>
      </c>
      <c r="B975" s="452"/>
      <c r="C975" s="459" t="s">
        <v>1301</v>
      </c>
      <c r="D975" s="454" t="s">
        <v>62</v>
      </c>
      <c r="E975" s="460">
        <v>6</v>
      </c>
      <c r="F975" s="750">
        <v>1435.61</v>
      </c>
      <c r="G975" s="455">
        <f t="shared" si="121"/>
        <v>8613.66</v>
      </c>
    </row>
    <row r="976" spans="1:8" s="456" customFormat="1" ht="20.25" hidden="1" customHeight="1">
      <c r="A976" s="451" t="s">
        <v>1302</v>
      </c>
      <c r="B976" s="452"/>
      <c r="C976" s="462" t="s">
        <v>1303</v>
      </c>
      <c r="D976" s="454" t="s">
        <v>62</v>
      </c>
      <c r="E976" s="460">
        <v>1</v>
      </c>
      <c r="F976" s="750">
        <v>472.89</v>
      </c>
      <c r="G976" s="455">
        <f t="shared" si="121"/>
        <v>472.89</v>
      </c>
    </row>
    <row r="977" spans="1:9" s="456" customFormat="1" ht="20.25" hidden="1" customHeight="1">
      <c r="A977" s="451" t="s">
        <v>1304</v>
      </c>
      <c r="B977" s="452"/>
      <c r="C977" s="462" t="s">
        <v>1305</v>
      </c>
      <c r="D977" s="454" t="s">
        <v>62</v>
      </c>
      <c r="E977" s="460">
        <v>6</v>
      </c>
      <c r="F977" s="750">
        <v>3110.37</v>
      </c>
      <c r="G977" s="455">
        <f t="shared" si="121"/>
        <v>18662.22</v>
      </c>
    </row>
    <row r="978" spans="1:9" s="456" customFormat="1" ht="25.5" hidden="1">
      <c r="A978" s="451" t="s">
        <v>1306</v>
      </c>
      <c r="B978" s="452"/>
      <c r="C978" s="459" t="s">
        <v>1307</v>
      </c>
      <c r="D978" s="454" t="s">
        <v>31</v>
      </c>
      <c r="E978" s="460">
        <v>510</v>
      </c>
      <c r="F978" s="750">
        <v>25.28</v>
      </c>
      <c r="G978" s="455">
        <f t="shared" si="121"/>
        <v>12892.800000000001</v>
      </c>
    </row>
    <row r="979" spans="1:9" s="456" customFormat="1" ht="25.5" hidden="1">
      <c r="A979" s="451" t="s">
        <v>1308</v>
      </c>
      <c r="B979" s="452"/>
      <c r="C979" s="459" t="s">
        <v>1309</v>
      </c>
      <c r="D979" s="454" t="s">
        <v>31</v>
      </c>
      <c r="E979" s="460">
        <v>170</v>
      </c>
      <c r="F979" s="750">
        <v>28.18</v>
      </c>
      <c r="G979" s="455">
        <f t="shared" si="121"/>
        <v>4790.6000000000004</v>
      </c>
    </row>
    <row r="980" spans="1:9" s="456" customFormat="1" ht="25.5" hidden="1">
      <c r="A980" s="451" t="s">
        <v>1310</v>
      </c>
      <c r="B980" s="452"/>
      <c r="C980" s="459" t="s">
        <v>1311</v>
      </c>
      <c r="D980" s="454" t="s">
        <v>31</v>
      </c>
      <c r="E980" s="460">
        <v>100</v>
      </c>
      <c r="F980" s="750">
        <v>31.58</v>
      </c>
      <c r="G980" s="455">
        <f t="shared" si="121"/>
        <v>3158</v>
      </c>
    </row>
    <row r="981" spans="1:9" s="456" customFormat="1" ht="25.5" hidden="1" customHeight="1">
      <c r="A981" s="451" t="s">
        <v>1312</v>
      </c>
      <c r="B981" s="452"/>
      <c r="C981" s="453" t="s">
        <v>1313</v>
      </c>
      <c r="D981" s="454" t="s">
        <v>31</v>
      </c>
      <c r="E981" s="460">
        <v>180</v>
      </c>
      <c r="F981" s="750">
        <v>34.450000000000003</v>
      </c>
      <c r="G981" s="455">
        <f t="shared" si="121"/>
        <v>6201.0000000000009</v>
      </c>
    </row>
    <row r="982" spans="1:9" s="456" customFormat="1" ht="25.5" hidden="1">
      <c r="A982" s="451" t="s">
        <v>1314</v>
      </c>
      <c r="B982" s="452"/>
      <c r="C982" s="459" t="s">
        <v>1315</v>
      </c>
      <c r="D982" s="454" t="s">
        <v>31</v>
      </c>
      <c r="E982" s="460">
        <v>140</v>
      </c>
      <c r="F982" s="750">
        <v>37.32</v>
      </c>
      <c r="G982" s="455">
        <f t="shared" si="121"/>
        <v>5224.8</v>
      </c>
    </row>
    <row r="983" spans="1:9" s="456" customFormat="1" ht="25.5" hidden="1">
      <c r="A983" s="451" t="s">
        <v>1316</v>
      </c>
      <c r="B983" s="452"/>
      <c r="C983" s="459" t="s">
        <v>1317</v>
      </c>
      <c r="D983" s="454" t="s">
        <v>31</v>
      </c>
      <c r="E983" s="460">
        <v>340</v>
      </c>
      <c r="F983" s="750">
        <v>43.67</v>
      </c>
      <c r="G983" s="455">
        <f t="shared" si="121"/>
        <v>14847.800000000001</v>
      </c>
    </row>
    <row r="984" spans="1:9" s="456" customFormat="1" ht="25.5" hidden="1">
      <c r="A984" s="451" t="s">
        <v>1318</v>
      </c>
      <c r="B984" s="452"/>
      <c r="C984" s="459" t="s">
        <v>1319</v>
      </c>
      <c r="D984" s="454" t="s">
        <v>31</v>
      </c>
      <c r="E984" s="460">
        <v>180</v>
      </c>
      <c r="F984" s="750">
        <v>47.98</v>
      </c>
      <c r="G984" s="455">
        <f t="shared" si="121"/>
        <v>8636.4</v>
      </c>
    </row>
    <row r="985" spans="1:9" s="456" customFormat="1" ht="25.5" hidden="1">
      <c r="A985" s="451" t="s">
        <v>1320</v>
      </c>
      <c r="B985" s="452"/>
      <c r="C985" s="459" t="s">
        <v>1321</v>
      </c>
      <c r="D985" s="454" t="s">
        <v>31</v>
      </c>
      <c r="E985" s="460">
        <v>20</v>
      </c>
      <c r="F985" s="750">
        <v>62.86</v>
      </c>
      <c r="G985" s="455">
        <f t="shared" si="121"/>
        <v>1257.2</v>
      </c>
    </row>
    <row r="986" spans="1:9" s="464" customFormat="1" ht="25.5" hidden="1" customHeight="1">
      <c r="A986" s="451" t="s">
        <v>1322</v>
      </c>
      <c r="B986" s="463"/>
      <c r="C986" s="462" t="s">
        <v>1323</v>
      </c>
      <c r="D986" s="454" t="s">
        <v>31</v>
      </c>
      <c r="E986" s="460">
        <v>10</v>
      </c>
      <c r="F986" s="750">
        <v>74.680000000000007</v>
      </c>
      <c r="G986" s="455">
        <f t="shared" si="121"/>
        <v>746.80000000000007</v>
      </c>
    </row>
    <row r="987" spans="1:9" s="467" customFormat="1" ht="25.5" hidden="1" customHeight="1">
      <c r="A987" s="451" t="s">
        <v>1254</v>
      </c>
      <c r="B987" s="465"/>
      <c r="C987" s="457" t="s">
        <v>1255</v>
      </c>
      <c r="D987" s="454" t="s">
        <v>31</v>
      </c>
      <c r="E987" s="460">
        <v>150</v>
      </c>
      <c r="F987" s="750">
        <v>138.38999999999999</v>
      </c>
      <c r="G987" s="466">
        <f t="shared" si="121"/>
        <v>20758.499999999996</v>
      </c>
    </row>
    <row r="988" spans="1:9" s="456" customFormat="1" ht="15" hidden="1" customHeight="1">
      <c r="A988" s="451" t="s">
        <v>1324</v>
      </c>
      <c r="B988" s="452"/>
      <c r="C988" s="459" t="s">
        <v>1325</v>
      </c>
      <c r="D988" s="454" t="s">
        <v>23</v>
      </c>
      <c r="E988" s="460">
        <v>220</v>
      </c>
      <c r="F988" s="750">
        <v>30.51</v>
      </c>
      <c r="G988" s="461">
        <f t="shared" si="121"/>
        <v>6712.2000000000007</v>
      </c>
    </row>
    <row r="989" spans="1:9" s="456" customFormat="1" ht="15" hidden="1" customHeight="1">
      <c r="A989" s="451" t="s">
        <v>1250</v>
      </c>
      <c r="B989" s="452"/>
      <c r="C989" s="459" t="s">
        <v>1251</v>
      </c>
      <c r="D989" s="454" t="s">
        <v>153</v>
      </c>
      <c r="E989" s="460">
        <v>2072</v>
      </c>
      <c r="F989" s="750">
        <v>37.159999999999997</v>
      </c>
      <c r="G989" s="461">
        <f t="shared" si="121"/>
        <v>76995.51999999999</v>
      </c>
    </row>
    <row r="990" spans="1:9" s="456" customFormat="1" ht="15" hidden="1" customHeight="1">
      <c r="A990" s="451" t="s">
        <v>512</v>
      </c>
      <c r="B990" s="452"/>
      <c r="C990" s="459" t="s">
        <v>513</v>
      </c>
      <c r="D990" s="454" t="s">
        <v>23</v>
      </c>
      <c r="E990" s="460">
        <v>370</v>
      </c>
      <c r="F990" s="750">
        <v>33.619999999999997</v>
      </c>
      <c r="G990" s="461">
        <f t="shared" si="121"/>
        <v>12439.4</v>
      </c>
    </row>
    <row r="991" spans="1:9" s="196" customFormat="1" ht="15" customHeight="1">
      <c r="A991" s="126" t="s">
        <v>1326</v>
      </c>
      <c r="B991" s="127"/>
      <c r="C991" s="127" t="s">
        <v>1327</v>
      </c>
      <c r="D991" s="427"/>
      <c r="E991" s="427" t="s">
        <v>15</v>
      </c>
      <c r="F991" s="127"/>
      <c r="G991" s="229"/>
      <c r="H991" s="229"/>
      <c r="I991" s="197"/>
    </row>
    <row r="992" spans="1:9" s="246" customFormat="1" ht="26.25" hidden="1">
      <c r="A992" s="428" t="s">
        <v>1328</v>
      </c>
      <c r="B992" s="445"/>
      <c r="C992" s="446" t="s">
        <v>1329</v>
      </c>
      <c r="D992" s="431" t="s">
        <v>62</v>
      </c>
      <c r="E992" s="432">
        <v>3</v>
      </c>
      <c r="F992" s="750">
        <v>1622.9</v>
      </c>
      <c r="G992" s="433">
        <f t="shared" ref="G992:G1003" si="122">(E992*F992)</f>
        <v>4868.7000000000007</v>
      </c>
    </row>
    <row r="993" spans="1:9" s="246" customFormat="1" ht="15.75" hidden="1">
      <c r="A993" s="428" t="s">
        <v>1330</v>
      </c>
      <c r="B993" s="445"/>
      <c r="C993" s="446" t="s">
        <v>1331</v>
      </c>
      <c r="D993" s="431" t="s">
        <v>62</v>
      </c>
      <c r="E993" s="432">
        <v>6</v>
      </c>
      <c r="F993" s="750">
        <v>98.55</v>
      </c>
      <c r="G993" s="448">
        <f t="shared" si="122"/>
        <v>591.29999999999995</v>
      </c>
    </row>
    <row r="994" spans="1:9" s="246" customFormat="1" ht="15.75" hidden="1">
      <c r="A994" s="428" t="s">
        <v>1332</v>
      </c>
      <c r="B994" s="445"/>
      <c r="C994" s="446" t="s">
        <v>1333</v>
      </c>
      <c r="D994" s="431" t="s">
        <v>62</v>
      </c>
      <c r="E994" s="432">
        <v>1</v>
      </c>
      <c r="F994" s="750">
        <v>1246.1600000000001</v>
      </c>
      <c r="G994" s="448">
        <f t="shared" si="122"/>
        <v>1246.1600000000001</v>
      </c>
    </row>
    <row r="995" spans="1:9" s="246" customFormat="1" ht="15.75" hidden="1">
      <c r="A995" s="428" t="s">
        <v>1334</v>
      </c>
      <c r="B995" s="445"/>
      <c r="C995" s="446" t="s">
        <v>1335</v>
      </c>
      <c r="D995" s="431" t="s">
        <v>62</v>
      </c>
      <c r="E995" s="432">
        <v>1</v>
      </c>
      <c r="F995" s="750">
        <v>370.72</v>
      </c>
      <c r="G995" s="448">
        <f t="shared" si="122"/>
        <v>370.72</v>
      </c>
    </row>
    <row r="996" spans="1:9" s="246" customFormat="1" ht="15.75" hidden="1">
      <c r="A996" s="428" t="s">
        <v>1336</v>
      </c>
      <c r="B996" s="445"/>
      <c r="C996" s="446" t="s">
        <v>1337</v>
      </c>
      <c r="D996" s="431" t="s">
        <v>62</v>
      </c>
      <c r="E996" s="432">
        <v>3</v>
      </c>
      <c r="F996" s="750">
        <v>215.92</v>
      </c>
      <c r="G996" s="448">
        <f t="shared" si="122"/>
        <v>647.76</v>
      </c>
    </row>
    <row r="997" spans="1:9" s="246" customFormat="1" ht="26.25" hidden="1">
      <c r="A997" s="428" t="s">
        <v>1338</v>
      </c>
      <c r="B997" s="445"/>
      <c r="C997" s="446" t="s">
        <v>1339</v>
      </c>
      <c r="D997" s="431" t="s">
        <v>62</v>
      </c>
      <c r="E997" s="432">
        <v>3</v>
      </c>
      <c r="F997" s="750">
        <v>784.46</v>
      </c>
      <c r="G997" s="468">
        <f t="shared" si="122"/>
        <v>2353.38</v>
      </c>
    </row>
    <row r="998" spans="1:9" s="246" customFormat="1" ht="15.75" hidden="1">
      <c r="A998" s="428" t="s">
        <v>1340</v>
      </c>
      <c r="B998" s="445"/>
      <c r="C998" s="446" t="s">
        <v>1341</v>
      </c>
      <c r="D998" s="431" t="s">
        <v>62</v>
      </c>
      <c r="E998" s="432">
        <v>3</v>
      </c>
      <c r="F998" s="750">
        <v>127.09</v>
      </c>
      <c r="G998" s="448">
        <f t="shared" si="122"/>
        <v>381.27</v>
      </c>
    </row>
    <row r="999" spans="1:9" s="246" customFormat="1" ht="15.75" hidden="1">
      <c r="A999" s="428" t="s">
        <v>1342</v>
      </c>
      <c r="B999" s="445"/>
      <c r="C999" s="446" t="s">
        <v>1343</v>
      </c>
      <c r="D999" s="431" t="s">
        <v>62</v>
      </c>
      <c r="E999" s="432">
        <v>3</v>
      </c>
      <c r="F999" s="750">
        <v>916.56</v>
      </c>
      <c r="G999" s="448">
        <f t="shared" si="122"/>
        <v>2749.68</v>
      </c>
    </row>
    <row r="1000" spans="1:9" s="246" customFormat="1" ht="15.75" hidden="1">
      <c r="A1000" s="428" t="s">
        <v>1344</v>
      </c>
      <c r="B1000" s="445"/>
      <c r="C1000" s="446" t="s">
        <v>1345</v>
      </c>
      <c r="D1000" s="431" t="s">
        <v>62</v>
      </c>
      <c r="E1000" s="432">
        <v>87</v>
      </c>
      <c r="F1000" s="750">
        <v>261.2</v>
      </c>
      <c r="G1000" s="448">
        <f t="shared" si="122"/>
        <v>22724.399999999998</v>
      </c>
    </row>
    <row r="1001" spans="1:9" s="246" customFormat="1" ht="26.25" hidden="1">
      <c r="A1001" s="428" t="s">
        <v>1346</v>
      </c>
      <c r="B1001" s="445"/>
      <c r="C1001" s="446" t="s">
        <v>1347</v>
      </c>
      <c r="D1001" s="431" t="s">
        <v>62</v>
      </c>
      <c r="E1001" s="432">
        <v>1</v>
      </c>
      <c r="F1001" s="750">
        <v>755.81</v>
      </c>
      <c r="G1001" s="433">
        <f t="shared" si="122"/>
        <v>755.81</v>
      </c>
    </row>
    <row r="1002" spans="1:9" s="246" customFormat="1" ht="15.75" hidden="1">
      <c r="A1002" s="428" t="s">
        <v>1348</v>
      </c>
      <c r="B1002" s="445"/>
      <c r="C1002" s="446" t="s">
        <v>1349</v>
      </c>
      <c r="D1002" s="431" t="s">
        <v>62</v>
      </c>
      <c r="E1002" s="432">
        <v>1</v>
      </c>
      <c r="F1002" s="750">
        <v>3510.91</v>
      </c>
      <c r="G1002" s="448">
        <f t="shared" si="122"/>
        <v>3510.91</v>
      </c>
    </row>
    <row r="1003" spans="1:9" s="246" customFormat="1" ht="15.75" hidden="1">
      <c r="A1003" s="428" t="s">
        <v>1350</v>
      </c>
      <c r="B1003" s="445"/>
      <c r="C1003" s="446" t="s">
        <v>1351</v>
      </c>
      <c r="D1003" s="431" t="s">
        <v>62</v>
      </c>
      <c r="E1003" s="432">
        <v>1</v>
      </c>
      <c r="F1003" s="750">
        <v>2762.86</v>
      </c>
      <c r="G1003" s="448">
        <f t="shared" si="122"/>
        <v>2762.86</v>
      </c>
    </row>
    <row r="1004" spans="1:9" s="196" customFormat="1" ht="15" customHeight="1">
      <c r="A1004" s="126" t="s">
        <v>1352</v>
      </c>
      <c r="B1004" s="127"/>
      <c r="C1004" s="127" t="s">
        <v>1353</v>
      </c>
      <c r="D1004" s="427"/>
      <c r="E1004" s="427" t="s">
        <v>15</v>
      </c>
      <c r="F1004" s="127"/>
      <c r="G1004" s="229"/>
      <c r="H1004" s="229"/>
      <c r="I1004" s="197"/>
    </row>
    <row r="1005" spans="1:9" s="246" customFormat="1" ht="26.25" hidden="1">
      <c r="A1005" s="428" t="s">
        <v>1354</v>
      </c>
      <c r="B1005" s="445"/>
      <c r="C1005" s="446" t="s">
        <v>1355</v>
      </c>
      <c r="D1005" s="431" t="s">
        <v>31</v>
      </c>
      <c r="E1005" s="432">
        <v>1600</v>
      </c>
      <c r="F1005" s="750">
        <v>2.56</v>
      </c>
      <c r="G1005" s="468">
        <f>(E1005*F1005)</f>
        <v>4096</v>
      </c>
    </row>
    <row r="1006" spans="1:9" s="246" customFormat="1" ht="26.25" hidden="1">
      <c r="A1006" s="428" t="s">
        <v>1356</v>
      </c>
      <c r="B1006" s="445"/>
      <c r="C1006" s="446" t="s">
        <v>1357</v>
      </c>
      <c r="D1006" s="431" t="s">
        <v>31</v>
      </c>
      <c r="E1006" s="432">
        <v>800</v>
      </c>
      <c r="F1006" s="750">
        <v>3.52</v>
      </c>
      <c r="G1006" s="468">
        <f t="shared" ref="G1006:G1017" si="123">(E1006*F1006)</f>
        <v>2816</v>
      </c>
    </row>
    <row r="1007" spans="1:9" s="246" customFormat="1" ht="26.25" hidden="1">
      <c r="A1007" s="428" t="s">
        <v>1358</v>
      </c>
      <c r="B1007" s="445"/>
      <c r="C1007" s="446" t="s">
        <v>1359</v>
      </c>
      <c r="D1007" s="431" t="s">
        <v>31</v>
      </c>
      <c r="E1007" s="432">
        <v>60</v>
      </c>
      <c r="F1007" s="750">
        <v>4.8600000000000003</v>
      </c>
      <c r="G1007" s="468">
        <f t="shared" si="123"/>
        <v>291.60000000000002</v>
      </c>
    </row>
    <row r="1008" spans="1:9" s="246" customFormat="1" ht="26.25" hidden="1">
      <c r="A1008" s="428" t="s">
        <v>1360</v>
      </c>
      <c r="B1008" s="445"/>
      <c r="C1008" s="446" t="s">
        <v>1361</v>
      </c>
      <c r="D1008" s="431" t="s">
        <v>31</v>
      </c>
      <c r="E1008" s="432">
        <v>80</v>
      </c>
      <c r="F1008" s="750">
        <v>6.49</v>
      </c>
      <c r="G1008" s="468">
        <f t="shared" si="123"/>
        <v>519.20000000000005</v>
      </c>
    </row>
    <row r="1009" spans="1:9" s="246" customFormat="1" ht="26.25" hidden="1">
      <c r="A1009" s="428" t="s">
        <v>1362</v>
      </c>
      <c r="B1009" s="445"/>
      <c r="C1009" s="446" t="s">
        <v>1363</v>
      </c>
      <c r="D1009" s="431" t="s">
        <v>31</v>
      </c>
      <c r="E1009" s="432">
        <v>120</v>
      </c>
      <c r="F1009" s="750">
        <v>9.17</v>
      </c>
      <c r="G1009" s="468">
        <f t="shared" si="123"/>
        <v>1100.4000000000001</v>
      </c>
    </row>
    <row r="1010" spans="1:9" s="246" customFormat="1" ht="15" hidden="1" customHeight="1">
      <c r="A1010" s="428" t="s">
        <v>1364</v>
      </c>
      <c r="B1010" s="445"/>
      <c r="C1010" s="446" t="s">
        <v>1365</v>
      </c>
      <c r="D1010" s="431" t="s">
        <v>31</v>
      </c>
      <c r="E1010" s="432">
        <v>240</v>
      </c>
      <c r="F1010" s="750">
        <v>18.55</v>
      </c>
      <c r="G1010" s="448">
        <f t="shared" si="123"/>
        <v>4452</v>
      </c>
    </row>
    <row r="1011" spans="1:9" s="246" customFormat="1" ht="15" hidden="1" customHeight="1">
      <c r="A1011" s="428" t="s">
        <v>73</v>
      </c>
      <c r="B1011" s="445"/>
      <c r="C1011" s="446" t="s">
        <v>74</v>
      </c>
      <c r="D1011" s="431" t="s">
        <v>31</v>
      </c>
      <c r="E1011" s="432">
        <v>86</v>
      </c>
      <c r="F1011" s="750">
        <v>29.67</v>
      </c>
      <c r="G1011" s="448">
        <f t="shared" si="123"/>
        <v>2551.6200000000003</v>
      </c>
    </row>
    <row r="1012" spans="1:9" s="246" customFormat="1" ht="15" hidden="1" customHeight="1">
      <c r="A1012" s="428" t="s">
        <v>1138</v>
      </c>
      <c r="B1012" s="445"/>
      <c r="C1012" s="446" t="s">
        <v>1139</v>
      </c>
      <c r="D1012" s="431" t="s">
        <v>31</v>
      </c>
      <c r="E1012" s="432">
        <v>62</v>
      </c>
      <c r="F1012" s="750">
        <v>35.03</v>
      </c>
      <c r="G1012" s="448">
        <f t="shared" si="123"/>
        <v>2171.86</v>
      </c>
    </row>
    <row r="1013" spans="1:9" s="246" customFormat="1" ht="15" hidden="1" customHeight="1">
      <c r="A1013" s="428" t="s">
        <v>104</v>
      </c>
      <c r="B1013" s="445"/>
      <c r="C1013" s="446" t="s">
        <v>105</v>
      </c>
      <c r="D1013" s="431" t="s">
        <v>31</v>
      </c>
      <c r="E1013" s="432">
        <v>12</v>
      </c>
      <c r="F1013" s="750">
        <v>49.71</v>
      </c>
      <c r="G1013" s="448">
        <f t="shared" si="123"/>
        <v>596.52</v>
      </c>
    </row>
    <row r="1014" spans="1:9" s="246" customFormat="1" ht="15" hidden="1" customHeight="1">
      <c r="A1014" s="428" t="s">
        <v>1366</v>
      </c>
      <c r="B1014" s="445"/>
      <c r="C1014" s="446" t="s">
        <v>1367</v>
      </c>
      <c r="D1014" s="431" t="s">
        <v>31</v>
      </c>
      <c r="E1014" s="432">
        <v>42</v>
      </c>
      <c r="F1014" s="750">
        <v>55.09</v>
      </c>
      <c r="G1014" s="448">
        <f t="shared" si="123"/>
        <v>2313.7800000000002</v>
      </c>
    </row>
    <row r="1015" spans="1:9" s="246" customFormat="1" ht="15" hidden="1" customHeight="1">
      <c r="A1015" s="428" t="s">
        <v>1368</v>
      </c>
      <c r="B1015" s="445"/>
      <c r="C1015" s="446" t="s">
        <v>1369</v>
      </c>
      <c r="D1015" s="431" t="s">
        <v>31</v>
      </c>
      <c r="E1015" s="432">
        <v>16</v>
      </c>
      <c r="F1015" s="750">
        <v>76.28</v>
      </c>
      <c r="G1015" s="448">
        <f t="shared" si="123"/>
        <v>1220.48</v>
      </c>
    </row>
    <row r="1016" spans="1:9" s="246" customFormat="1" ht="15" hidden="1" customHeight="1">
      <c r="A1016" s="428" t="s">
        <v>1370</v>
      </c>
      <c r="B1016" s="445"/>
      <c r="C1016" s="446" t="s">
        <v>1371</v>
      </c>
      <c r="D1016" s="431" t="s">
        <v>31</v>
      </c>
      <c r="E1016" s="432">
        <v>18</v>
      </c>
      <c r="F1016" s="750">
        <v>98.59</v>
      </c>
      <c r="G1016" s="448">
        <f t="shared" si="123"/>
        <v>1774.6200000000001</v>
      </c>
    </row>
    <row r="1017" spans="1:9" s="246" customFormat="1" ht="15" hidden="1" customHeight="1">
      <c r="A1017" s="428" t="s">
        <v>1372</v>
      </c>
      <c r="B1017" s="445"/>
      <c r="C1017" s="446" t="s">
        <v>1373</v>
      </c>
      <c r="D1017" s="431" t="s">
        <v>31</v>
      </c>
      <c r="E1017" s="432">
        <v>32</v>
      </c>
      <c r="F1017" s="750">
        <v>172.66</v>
      </c>
      <c r="G1017" s="448">
        <f t="shared" si="123"/>
        <v>5525.12</v>
      </c>
    </row>
    <row r="1018" spans="1:9" s="196" customFormat="1" ht="15" customHeight="1">
      <c r="A1018" s="126" t="s">
        <v>1374</v>
      </c>
      <c r="B1018" s="127"/>
      <c r="C1018" s="127" t="s">
        <v>1375</v>
      </c>
      <c r="D1018" s="427"/>
      <c r="E1018" s="427" t="s">
        <v>15</v>
      </c>
      <c r="F1018" s="127"/>
      <c r="G1018" s="229"/>
      <c r="H1018" s="229"/>
      <c r="I1018" s="197"/>
    </row>
    <row r="1019" spans="1:9" s="246" customFormat="1" ht="18" hidden="1" customHeight="1">
      <c r="A1019" s="443" t="s">
        <v>562</v>
      </c>
      <c r="B1019" s="241"/>
      <c r="C1019" s="449" t="s">
        <v>563</v>
      </c>
      <c r="D1019" s="431" t="s">
        <v>31</v>
      </c>
      <c r="E1019" s="432">
        <v>600</v>
      </c>
      <c r="F1019" s="750">
        <v>40.409999999999997</v>
      </c>
      <c r="G1019" s="433">
        <f>(E1019*F1019)</f>
        <v>24245.999999999996</v>
      </c>
    </row>
    <row r="1020" spans="1:9" s="246" customFormat="1" ht="25.5" hidden="1">
      <c r="A1020" s="443" t="s">
        <v>1314</v>
      </c>
      <c r="B1020" s="241"/>
      <c r="C1020" s="449" t="s">
        <v>1315</v>
      </c>
      <c r="D1020" s="431" t="s">
        <v>31</v>
      </c>
      <c r="E1020" s="432">
        <v>600</v>
      </c>
      <c r="F1020" s="750">
        <v>37.32</v>
      </c>
      <c r="G1020" s="433">
        <f t="shared" ref="G1020" si="124">(E1020*F1020)</f>
        <v>22392</v>
      </c>
    </row>
    <row r="1021" spans="1:9" s="198" customFormat="1" ht="15" customHeight="1">
      <c r="A1021" s="126" t="s">
        <v>1376</v>
      </c>
      <c r="B1021" s="127"/>
      <c r="C1021" s="127" t="s">
        <v>1377</v>
      </c>
      <c r="D1021" s="427"/>
      <c r="E1021" s="427" t="s">
        <v>15</v>
      </c>
      <c r="F1021" s="127"/>
      <c r="G1021" s="229"/>
      <c r="H1021" s="229"/>
      <c r="I1021" s="197"/>
    </row>
    <row r="1022" spans="1:9" s="473" customFormat="1" ht="15" hidden="1" customHeight="1">
      <c r="A1022" s="451" t="s">
        <v>604</v>
      </c>
      <c r="B1022" s="459"/>
      <c r="C1022" s="469" t="s">
        <v>1378</v>
      </c>
      <c r="D1022" s="470" t="s">
        <v>23</v>
      </c>
      <c r="E1022" s="471">
        <v>113.42</v>
      </c>
      <c r="F1022" s="750">
        <v>59.65</v>
      </c>
      <c r="G1022" s="472">
        <f>+E1022*F1022</f>
        <v>6765.5029999999997</v>
      </c>
    </row>
    <row r="1023" spans="1:9" s="473" customFormat="1" ht="15" hidden="1" customHeight="1">
      <c r="A1023" s="451" t="s">
        <v>469</v>
      </c>
      <c r="B1023" s="459"/>
      <c r="C1023" s="469" t="s">
        <v>1379</v>
      </c>
      <c r="D1023" s="470" t="s">
        <v>37</v>
      </c>
      <c r="E1023" s="470">
        <v>2.56</v>
      </c>
      <c r="F1023" s="750">
        <v>320.11</v>
      </c>
      <c r="G1023" s="472">
        <f t="shared" ref="G1023:G1031" si="125">+E1023*F1023</f>
        <v>819.48160000000007</v>
      </c>
    </row>
    <row r="1024" spans="1:9" s="473" customFormat="1" ht="15" hidden="1" customHeight="1">
      <c r="A1024" s="451" t="s">
        <v>297</v>
      </c>
      <c r="B1024" s="459"/>
      <c r="C1024" s="474" t="s">
        <v>298</v>
      </c>
      <c r="D1024" s="470" t="s">
        <v>23</v>
      </c>
      <c r="E1024" s="470">
        <v>190</v>
      </c>
      <c r="F1024" s="750">
        <v>5.45</v>
      </c>
      <c r="G1024" s="472">
        <f t="shared" si="125"/>
        <v>1035.5</v>
      </c>
    </row>
    <row r="1025" spans="1:11" s="473" customFormat="1" ht="15" hidden="1" customHeight="1">
      <c r="A1025" s="451" t="s">
        <v>613</v>
      </c>
      <c r="B1025" s="459"/>
      <c r="C1025" s="474" t="s">
        <v>480</v>
      </c>
      <c r="D1025" s="470" t="s">
        <v>23</v>
      </c>
      <c r="E1025" s="470">
        <v>190</v>
      </c>
      <c r="F1025" s="750">
        <v>16.850000000000001</v>
      </c>
      <c r="G1025" s="472">
        <f t="shared" si="125"/>
        <v>3201.5000000000005</v>
      </c>
    </row>
    <row r="1026" spans="1:11" s="473" customFormat="1" ht="15" hidden="1" customHeight="1">
      <c r="A1026" s="451" t="s">
        <v>481</v>
      </c>
      <c r="B1026" s="459"/>
      <c r="C1026" s="474" t="s">
        <v>482</v>
      </c>
      <c r="D1026" s="470" t="s">
        <v>23</v>
      </c>
      <c r="E1026" s="470">
        <v>190</v>
      </c>
      <c r="F1026" s="750">
        <v>10.27</v>
      </c>
      <c r="G1026" s="472">
        <f t="shared" si="125"/>
        <v>1951.3</v>
      </c>
    </row>
    <row r="1027" spans="1:11" s="473" customFormat="1" ht="26.25" hidden="1" customHeight="1">
      <c r="A1027" s="451" t="s">
        <v>1380</v>
      </c>
      <c r="B1027" s="459"/>
      <c r="C1027" s="459" t="s">
        <v>1381</v>
      </c>
      <c r="D1027" s="475" t="s">
        <v>23</v>
      </c>
      <c r="E1027" s="475">
        <v>183.07</v>
      </c>
      <c r="F1027" s="750">
        <v>102.77</v>
      </c>
      <c r="G1027" s="472">
        <f t="shared" si="125"/>
        <v>18814.103899999998</v>
      </c>
    </row>
    <row r="1028" spans="1:11" s="473" customFormat="1" ht="15" hidden="1" customHeight="1">
      <c r="A1028" s="451" t="s">
        <v>1382</v>
      </c>
      <c r="B1028" s="459"/>
      <c r="C1028" s="469" t="s">
        <v>1383</v>
      </c>
      <c r="D1028" s="470" t="s">
        <v>37</v>
      </c>
      <c r="E1028" s="470">
        <v>1.496</v>
      </c>
      <c r="F1028" s="750">
        <v>526.20000000000005</v>
      </c>
      <c r="G1028" s="472">
        <f t="shared" si="125"/>
        <v>787.19520000000011</v>
      </c>
    </row>
    <row r="1029" spans="1:11" s="473" customFormat="1" ht="15" hidden="1" customHeight="1">
      <c r="A1029" s="451" t="s">
        <v>454</v>
      </c>
      <c r="B1029" s="459"/>
      <c r="C1029" s="469" t="s">
        <v>455</v>
      </c>
      <c r="D1029" s="470" t="s">
        <v>37</v>
      </c>
      <c r="E1029" s="470">
        <v>1.1919999999999999</v>
      </c>
      <c r="F1029" s="750">
        <v>118.26</v>
      </c>
      <c r="G1029" s="472">
        <f t="shared" si="125"/>
        <v>140.96592000000001</v>
      </c>
    </row>
    <row r="1030" spans="1:11" s="473" customFormat="1" ht="15" hidden="1" customHeight="1">
      <c r="A1030" s="451" t="s">
        <v>442</v>
      </c>
      <c r="B1030" s="459"/>
      <c r="C1030" s="459" t="s">
        <v>1384</v>
      </c>
      <c r="D1030" s="470" t="s">
        <v>37</v>
      </c>
      <c r="E1030" s="470">
        <v>27.02</v>
      </c>
      <c r="F1030" s="750">
        <v>48.27</v>
      </c>
      <c r="G1030" s="472">
        <f t="shared" si="125"/>
        <v>1304.2554</v>
      </c>
    </row>
    <row r="1031" spans="1:11" s="473" customFormat="1" ht="28.5" hidden="1" customHeight="1">
      <c r="A1031" s="451" t="s">
        <v>1385</v>
      </c>
      <c r="B1031" s="459"/>
      <c r="C1031" s="459" t="s">
        <v>1386</v>
      </c>
      <c r="D1031" s="475" t="s">
        <v>31</v>
      </c>
      <c r="E1031" s="475">
        <v>51.32</v>
      </c>
      <c r="F1031" s="750">
        <v>6.49</v>
      </c>
      <c r="G1031" s="472">
        <f t="shared" si="125"/>
        <v>333.0668</v>
      </c>
    </row>
    <row r="1032" spans="1:11" s="473" customFormat="1" ht="15" hidden="1" customHeight="1">
      <c r="A1032" s="451" t="s">
        <v>438</v>
      </c>
      <c r="B1032" s="459"/>
      <c r="C1032" s="469" t="s">
        <v>439</v>
      </c>
      <c r="D1032" s="470" t="s">
        <v>37</v>
      </c>
      <c r="E1032" s="470">
        <v>5.14</v>
      </c>
      <c r="F1032" s="750">
        <v>3.66</v>
      </c>
      <c r="G1032" s="472">
        <f>+E1032*F1032</f>
        <v>18.8124</v>
      </c>
    </row>
    <row r="1033" spans="1:11" s="477" customFormat="1" ht="15" customHeight="1" thickBot="1">
      <c r="A1033" s="290" t="s">
        <v>1387</v>
      </c>
      <c r="B1033" s="285"/>
      <c r="C1033" s="285" t="s">
        <v>1388</v>
      </c>
      <c r="D1033" s="285"/>
      <c r="E1033" s="285"/>
      <c r="F1033" s="285"/>
      <c r="G1033" s="306"/>
      <c r="H1033" s="229"/>
      <c r="I1033" s="476"/>
    </row>
    <row r="1034" spans="1:11" ht="15.75" hidden="1">
      <c r="A1034" s="478" t="s">
        <v>1389</v>
      </c>
      <c r="B1034" s="383"/>
      <c r="C1034" s="479" t="s">
        <v>1390</v>
      </c>
      <c r="D1034" s="480" t="s">
        <v>20</v>
      </c>
      <c r="E1034" s="244">
        <v>88.27</v>
      </c>
      <c r="F1034" s="750">
        <v>145.33000000000001</v>
      </c>
      <c r="G1034" s="472">
        <f>+E1034*F1034</f>
        <v>12828.2791</v>
      </c>
      <c r="H1034" s="338"/>
      <c r="I1034" s="328"/>
      <c r="J1034" s="183"/>
      <c r="K1034" s="12"/>
    </row>
    <row r="1035" spans="1:11" ht="16.5" hidden="1" thickBot="1">
      <c r="A1035" s="745" t="s">
        <v>1391</v>
      </c>
      <c r="B1035" s="496"/>
      <c r="C1035" s="746" t="s">
        <v>1392</v>
      </c>
      <c r="D1035" s="747" t="s">
        <v>20</v>
      </c>
      <c r="E1035" s="748">
        <v>149</v>
      </c>
      <c r="F1035" s="755">
        <v>1243.1500000000001</v>
      </c>
      <c r="G1035" s="749">
        <f t="shared" ref="G1035" si="126">(E1035*F1035)</f>
        <v>185229.35</v>
      </c>
      <c r="H1035" s="338"/>
      <c r="I1035" s="328"/>
      <c r="J1035" s="183"/>
      <c r="K1035" s="12"/>
    </row>
    <row r="1036" spans="1:11" ht="24.75" customHeight="1" thickBot="1">
      <c r="A1036" s="761" t="s">
        <v>1393</v>
      </c>
      <c r="B1036" s="762"/>
      <c r="C1036" s="762"/>
      <c r="D1036" s="762"/>
      <c r="E1036" s="762"/>
      <c r="F1036" s="762"/>
      <c r="G1036" s="762"/>
      <c r="H1036" s="762"/>
      <c r="I1036" s="763"/>
      <c r="J1036" s="310">
        <f>J9+J126+J188+J900+J902</f>
        <v>0</v>
      </c>
      <c r="K1036" s="308">
        <v>1</v>
      </c>
    </row>
    <row r="1037" spans="1:11" ht="26.25" customHeight="1" thickBot="1">
      <c r="A1037" s="764" t="s">
        <v>1394</v>
      </c>
      <c r="B1037" s="765"/>
      <c r="C1037" s="765"/>
      <c r="D1037" s="765"/>
      <c r="E1037" s="765"/>
      <c r="F1037" s="765"/>
      <c r="G1037" s="765"/>
      <c r="H1037" s="765"/>
      <c r="I1037" s="766"/>
      <c r="J1037" s="311">
        <f>J1036*1.21</f>
        <v>0</v>
      </c>
      <c r="K1037" s="309"/>
    </row>
  </sheetData>
  <mergeCells count="28">
    <mergeCell ref="B662:C662"/>
    <mergeCell ref="B680:C680"/>
    <mergeCell ref="A1036:I1036"/>
    <mergeCell ref="A1037:I1037"/>
    <mergeCell ref="C4:G4"/>
    <mergeCell ref="C5:F5"/>
    <mergeCell ref="C6:F6"/>
    <mergeCell ref="A7:G7"/>
    <mergeCell ref="B19:E19"/>
    <mergeCell ref="B69:E69"/>
    <mergeCell ref="F69:G69"/>
    <mergeCell ref="B127:C127"/>
    <mergeCell ref="B140:C140"/>
    <mergeCell ref="B160:C160"/>
    <mergeCell ref="H612:H613"/>
    <mergeCell ref="H634:H635"/>
    <mergeCell ref="S227:X227"/>
    <mergeCell ref="S246:X246"/>
    <mergeCell ref="S256:X256"/>
    <mergeCell ref="S226:X226"/>
    <mergeCell ref="Y226:Z226"/>
    <mergeCell ref="H536:H537"/>
    <mergeCell ref="H568:H569"/>
    <mergeCell ref="H275:H276"/>
    <mergeCell ref="H277:H278"/>
    <mergeCell ref="H352:H353"/>
    <mergeCell ref="H360:H361"/>
    <mergeCell ref="H362:H363"/>
  </mergeCells>
  <pageMargins left="0.51181102362204722" right="0.26" top="0.78740157480314965" bottom="0.71" header="0.31496062992125984" footer="0.31496062992125984"/>
  <pageSetup paperSize="9" scale="57" orientation="landscape" r:id="rId1"/>
  <rowBreaks count="1" manualBreakCount="1">
    <brk id="68" max="16383" man="1"/>
  </rowBreaks>
  <colBreaks count="1" manualBreakCount="1">
    <brk id="11" max="1048575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Usuário do Microsoft Office</dc:creator>
  <cp:keywords/>
  <dc:description/>
  <cp:lastModifiedBy>Diretoria de Financas e Contratos</cp:lastModifiedBy>
  <cp:revision/>
  <dcterms:created xsi:type="dcterms:W3CDTF">2019-04-09T00:25:13Z</dcterms:created>
  <dcterms:modified xsi:type="dcterms:W3CDTF">2020-11-18T15:03:41Z</dcterms:modified>
  <cp:category/>
  <cp:contentStatus/>
</cp:coreProperties>
</file>